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4. TESIS\SDM\Tesis\Lampiran ABK\"/>
    </mc:Choice>
  </mc:AlternateContent>
  <bookViews>
    <workbookView xWindow="0" yWindow="0" windowWidth="20490" windowHeight="6855" firstSheet="12" activeTab="13"/>
  </bookViews>
  <sheets>
    <sheet name="Sheet2" sheetId="5" r:id="rId1"/>
    <sheet name="Subbagian TU" sheetId="3" r:id="rId2"/>
    <sheet name="Subbagian TU PD" sheetId="6" r:id="rId3"/>
    <sheet name="Subbagian TU Bend" sheetId="7" r:id="rId4"/>
    <sheet name="Subbagian TU adminkeu" sheetId="8" r:id="rId5"/>
    <sheet name="Subbagian TU adminkepg " sheetId="9" r:id="rId6"/>
    <sheet name="Subbagian TU BMN" sheetId="10" r:id="rId7"/>
    <sheet name="Subbagian TU Perpus" sheetId="11" r:id="rId8"/>
    <sheet name="Subbagian TU operator" sheetId="12" r:id="rId9"/>
    <sheet name="Subbagian TU keamanan" sheetId="13" r:id="rId10"/>
    <sheet name="Subbagian TU pramu kantor" sheetId="14" r:id="rId11"/>
    <sheet name="Subbagian TU pemelihara taman" sheetId="15" r:id="rId12"/>
    <sheet name="Subbagian TU PUU" sheetId="16" r:id="rId13"/>
    <sheet name="Subbagian TU pengemudi" sheetId="17" r:id="rId14"/>
  </sheets>
  <definedNames>
    <definedName name="_xlnm.Print_Titles" localSheetId="1">'Subbagian TU'!$10:$11</definedName>
    <definedName name="_xlnm.Print_Titles" localSheetId="5">'Subbagian TU adminkepg '!$7:$8</definedName>
    <definedName name="_xlnm.Print_Titles" localSheetId="4">'Subbagian TU adminkeu'!$7:$8</definedName>
    <definedName name="_xlnm.Print_Titles" localSheetId="3">'Subbagian TU Bend'!$7:$8</definedName>
    <definedName name="_xlnm.Print_Titles" localSheetId="6">'Subbagian TU BMN'!$7:$8</definedName>
    <definedName name="_xlnm.Print_Titles" localSheetId="9">'Subbagian TU keamanan'!$7:$8</definedName>
    <definedName name="_xlnm.Print_Titles" localSheetId="8">'Subbagian TU operator'!$7:$8</definedName>
    <definedName name="_xlnm.Print_Titles" localSheetId="2">'Subbagian TU PD'!$8:$9</definedName>
    <definedName name="_xlnm.Print_Titles" localSheetId="11">'Subbagian TU pemelihara taman'!$7:$8</definedName>
    <definedName name="_xlnm.Print_Titles" localSheetId="13">'Subbagian TU pengemudi'!$7:$8</definedName>
    <definedName name="_xlnm.Print_Titles" localSheetId="7">'Subbagian TU Perpus'!$7:$8</definedName>
    <definedName name="_xlnm.Print_Titles" localSheetId="10">'Subbagian TU pramu kantor'!$7:$8</definedName>
    <definedName name="_xlnm.Print_Titles" localSheetId="12">'Subbagian TU PUU'!$6:$7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17" l="1"/>
  <c r="H42" i="17"/>
  <c r="H41" i="17"/>
  <c r="G40" i="17"/>
  <c r="F40" i="17"/>
  <c r="H39" i="17"/>
  <c r="H38" i="17"/>
  <c r="H37" i="17"/>
  <c r="G36" i="17"/>
  <c r="F36" i="17"/>
  <c r="H35" i="17"/>
  <c r="H34" i="17"/>
  <c r="H33" i="17"/>
  <c r="G32" i="17"/>
  <c r="F32" i="17"/>
  <c r="H31" i="17"/>
  <c r="H30" i="17"/>
  <c r="G29" i="17"/>
  <c r="F29" i="17"/>
  <c r="H28" i="17"/>
  <c r="H27" i="17"/>
  <c r="H26" i="17"/>
  <c r="H25" i="17"/>
  <c r="H24" i="17"/>
  <c r="H23" i="17"/>
  <c r="H22" i="17"/>
  <c r="G21" i="17"/>
  <c r="F21" i="17"/>
  <c r="H20" i="17"/>
  <c r="H19" i="17"/>
  <c r="H18" i="17"/>
  <c r="H17" i="17"/>
  <c r="H16" i="17"/>
  <c r="G15" i="17"/>
  <c r="F15" i="17"/>
  <c r="H14" i="17"/>
  <c r="H13" i="17"/>
  <c r="H12" i="17"/>
  <c r="H11" i="17"/>
  <c r="F10" i="17"/>
  <c r="H10" i="17" s="1"/>
  <c r="G9" i="17"/>
  <c r="F9" i="17"/>
  <c r="H70" i="16"/>
  <c r="H69" i="16"/>
  <c r="H68" i="16"/>
  <c r="G67" i="16"/>
  <c r="F67" i="16"/>
  <c r="H66" i="16"/>
  <c r="H65" i="16"/>
  <c r="H64" i="16"/>
  <c r="G63" i="16"/>
  <c r="F63" i="16"/>
  <c r="G57" i="16"/>
  <c r="F57" i="16"/>
  <c r="H56" i="16"/>
  <c r="H55" i="16"/>
  <c r="H54" i="16"/>
  <c r="H53" i="16"/>
  <c r="H52" i="16"/>
  <c r="G51" i="16"/>
  <c r="F51" i="16"/>
  <c r="H50" i="16"/>
  <c r="H49" i="16"/>
  <c r="H48" i="16"/>
  <c r="H47" i="16"/>
  <c r="H46" i="16"/>
  <c r="G45" i="16"/>
  <c r="F45" i="16"/>
  <c r="H44" i="16"/>
  <c r="H43" i="16"/>
  <c r="H42" i="16"/>
  <c r="H41" i="16"/>
  <c r="H40" i="16"/>
  <c r="H39" i="16"/>
  <c r="H38" i="16"/>
  <c r="G37" i="16"/>
  <c r="F37" i="16"/>
  <c r="G28" i="16"/>
  <c r="F28" i="16"/>
  <c r="H27" i="16"/>
  <c r="H26" i="16"/>
  <c r="H25" i="16"/>
  <c r="H24" i="16"/>
  <c r="H23" i="16"/>
  <c r="H22" i="16"/>
  <c r="H21" i="16"/>
  <c r="H20" i="16"/>
  <c r="H19" i="16"/>
  <c r="H18" i="16"/>
  <c r="H17" i="16"/>
  <c r="G16" i="16"/>
  <c r="F16" i="16"/>
  <c r="H15" i="16"/>
  <c r="H14" i="16"/>
  <c r="H13" i="16"/>
  <c r="H12" i="16"/>
  <c r="H11" i="16"/>
  <c r="H10" i="16"/>
  <c r="H9" i="16"/>
  <c r="G8" i="16"/>
  <c r="F8" i="16"/>
  <c r="G37" i="15"/>
  <c r="F37" i="15"/>
  <c r="G33" i="15"/>
  <c r="F33" i="15"/>
  <c r="G30" i="15"/>
  <c r="F30" i="15"/>
  <c r="G27" i="15"/>
  <c r="F27" i="15"/>
  <c r="G22" i="15"/>
  <c r="F22" i="15"/>
  <c r="G15" i="15"/>
  <c r="F15" i="15"/>
  <c r="G9" i="15"/>
  <c r="F9" i="15"/>
  <c r="H31" i="14"/>
  <c r="H30" i="14"/>
  <c r="H29" i="14"/>
  <c r="G28" i="14"/>
  <c r="F28" i="14"/>
  <c r="H27" i="14"/>
  <c r="H26" i="14"/>
  <c r="H25" i="14"/>
  <c r="G24" i="14"/>
  <c r="F24" i="14"/>
  <c r="H23" i="14"/>
  <c r="H22" i="14"/>
  <c r="G21" i="14"/>
  <c r="F21" i="14"/>
  <c r="H20" i="14"/>
  <c r="H19" i="14"/>
  <c r="G18" i="14"/>
  <c r="F18" i="14"/>
  <c r="H17" i="14"/>
  <c r="H16" i="14"/>
  <c r="H15" i="14"/>
  <c r="H14" i="14"/>
  <c r="G13" i="14"/>
  <c r="F13" i="14"/>
  <c r="H12" i="14"/>
  <c r="H11" i="14"/>
  <c r="H10" i="14"/>
  <c r="G9" i="14"/>
  <c r="F9" i="14"/>
  <c r="H32" i="17" l="1"/>
  <c r="K32" i="17" s="1"/>
  <c r="H40" i="17"/>
  <c r="K40" i="17" s="1"/>
  <c r="H29" i="17"/>
  <c r="K29" i="17" s="1"/>
  <c r="H15" i="17"/>
  <c r="K15" i="17" s="1"/>
  <c r="H9" i="17"/>
  <c r="K9" i="17" s="1"/>
  <c r="H21" i="17"/>
  <c r="K21" i="17" s="1"/>
  <c r="H36" i="17"/>
  <c r="K36" i="17" s="1"/>
  <c r="H16" i="16"/>
  <c r="K16" i="16" s="1"/>
  <c r="H45" i="16"/>
  <c r="K45" i="16" s="1"/>
  <c r="H57" i="16"/>
  <c r="K57" i="16" s="1"/>
  <c r="H63" i="16"/>
  <c r="K63" i="16" s="1"/>
  <c r="H8" i="16"/>
  <c r="K8" i="16" s="1"/>
  <c r="H28" i="16"/>
  <c r="K28" i="16" s="1"/>
  <c r="H37" i="16"/>
  <c r="K37" i="16" s="1"/>
  <c r="H51" i="16"/>
  <c r="K51" i="16" s="1"/>
  <c r="H67" i="16"/>
  <c r="K67" i="16" s="1"/>
  <c r="H9" i="15"/>
  <c r="K9" i="15" s="1"/>
  <c r="H15" i="15"/>
  <c r="K15" i="15" s="1"/>
  <c r="H22" i="15"/>
  <c r="K22" i="15" s="1"/>
  <c r="H27" i="15"/>
  <c r="K27" i="15" s="1"/>
  <c r="H30" i="15"/>
  <c r="K30" i="15" s="1"/>
  <c r="H33" i="15"/>
  <c r="K33" i="15" s="1"/>
  <c r="H37" i="15"/>
  <c r="K37" i="15" s="1"/>
  <c r="H13" i="14"/>
  <c r="K13" i="14" s="1"/>
  <c r="H18" i="14"/>
  <c r="K18" i="14" s="1"/>
  <c r="H21" i="14"/>
  <c r="K21" i="14" s="1"/>
  <c r="H24" i="14"/>
  <c r="K24" i="14" s="1"/>
  <c r="H9" i="14"/>
  <c r="K9" i="14" s="1"/>
  <c r="H28" i="14"/>
  <c r="K28" i="14" s="1"/>
  <c r="H32" i="13"/>
  <c r="H31" i="13"/>
  <c r="H30" i="13"/>
  <c r="G29" i="13"/>
  <c r="F29" i="13"/>
  <c r="H28" i="13"/>
  <c r="H27" i="13"/>
  <c r="H26" i="13"/>
  <c r="G25" i="13"/>
  <c r="F25" i="13"/>
  <c r="H24" i="13"/>
  <c r="H23" i="13"/>
  <c r="H22" i="13"/>
  <c r="G21" i="13"/>
  <c r="F21" i="13"/>
  <c r="H20" i="13"/>
  <c r="H19" i="13"/>
  <c r="H18" i="13"/>
  <c r="H17" i="13"/>
  <c r="H16" i="13"/>
  <c r="G15" i="13"/>
  <c r="F15" i="13"/>
  <c r="H14" i="13"/>
  <c r="H13" i="13"/>
  <c r="H12" i="13"/>
  <c r="H11" i="13"/>
  <c r="H10" i="13"/>
  <c r="G9" i="13"/>
  <c r="F9" i="13"/>
  <c r="H41" i="12"/>
  <c r="H40" i="12"/>
  <c r="H39" i="12"/>
  <c r="G38" i="12"/>
  <c r="F38" i="12"/>
  <c r="H37" i="12"/>
  <c r="H36" i="12"/>
  <c r="H35" i="12"/>
  <c r="G34" i="12"/>
  <c r="F34" i="12"/>
  <c r="H33" i="12"/>
  <c r="H32" i="12"/>
  <c r="G31" i="12"/>
  <c r="F31" i="12"/>
  <c r="H30" i="12"/>
  <c r="H29" i="12"/>
  <c r="G28" i="12"/>
  <c r="F28" i="12"/>
  <c r="H27" i="12"/>
  <c r="H26" i="12"/>
  <c r="H25" i="12"/>
  <c r="G24" i="12"/>
  <c r="F24" i="12"/>
  <c r="H23" i="12"/>
  <c r="H22" i="12"/>
  <c r="H21" i="12"/>
  <c r="H20" i="12"/>
  <c r="G19" i="12"/>
  <c r="F19" i="12"/>
  <c r="H18" i="12"/>
  <c r="H17" i="12"/>
  <c r="H16" i="12"/>
  <c r="H15" i="12"/>
  <c r="G14" i="12"/>
  <c r="F14" i="12"/>
  <c r="H13" i="12"/>
  <c r="H12" i="12"/>
  <c r="H11" i="12"/>
  <c r="H10" i="12"/>
  <c r="G9" i="12"/>
  <c r="F9" i="12"/>
  <c r="H53" i="11"/>
  <c r="H52" i="11"/>
  <c r="H51" i="11"/>
  <c r="G50" i="11"/>
  <c r="F50" i="11"/>
  <c r="H49" i="11"/>
  <c r="H48" i="11"/>
  <c r="H47" i="11"/>
  <c r="G46" i="11"/>
  <c r="F46" i="11"/>
  <c r="G40" i="11"/>
  <c r="F40" i="11"/>
  <c r="G35" i="11"/>
  <c r="F35" i="11"/>
  <c r="G25" i="11"/>
  <c r="F25" i="11"/>
  <c r="G20" i="11"/>
  <c r="F20" i="11"/>
  <c r="G15" i="11"/>
  <c r="F15" i="11"/>
  <c r="G9" i="11"/>
  <c r="F9" i="11"/>
  <c r="H163" i="10"/>
  <c r="H162" i="10"/>
  <c r="H161" i="10"/>
  <c r="G160" i="10"/>
  <c r="F160" i="10"/>
  <c r="H159" i="10"/>
  <c r="H158" i="10"/>
  <c r="H157" i="10"/>
  <c r="G156" i="10"/>
  <c r="F156" i="10"/>
  <c r="H155" i="10"/>
  <c r="H154" i="10"/>
  <c r="H153" i="10"/>
  <c r="H152" i="10"/>
  <c r="H151" i="10"/>
  <c r="H150" i="10"/>
  <c r="H149" i="10"/>
  <c r="G148" i="10"/>
  <c r="F148" i="10"/>
  <c r="H147" i="10"/>
  <c r="H146" i="10"/>
  <c r="H145" i="10"/>
  <c r="H144" i="10"/>
  <c r="H143" i="10"/>
  <c r="H142" i="10"/>
  <c r="H141" i="10"/>
  <c r="H140" i="10"/>
  <c r="H139" i="10"/>
  <c r="H138" i="10"/>
  <c r="G137" i="10"/>
  <c r="F137" i="10"/>
  <c r="H136" i="10"/>
  <c r="H135" i="10"/>
  <c r="H134" i="10"/>
  <c r="H133" i="10"/>
  <c r="H132" i="10"/>
  <c r="H131" i="10"/>
  <c r="H130" i="10"/>
  <c r="G129" i="10"/>
  <c r="F129" i="10"/>
  <c r="H128" i="10"/>
  <c r="H127" i="10"/>
  <c r="H126" i="10"/>
  <c r="H125" i="10"/>
  <c r="H124" i="10"/>
  <c r="H123" i="10"/>
  <c r="H122" i="10"/>
  <c r="H121" i="10"/>
  <c r="G120" i="10"/>
  <c r="F120" i="10"/>
  <c r="H119" i="10"/>
  <c r="H118" i="10"/>
  <c r="H117" i="10"/>
  <c r="H116" i="10"/>
  <c r="H115" i="10"/>
  <c r="H114" i="10"/>
  <c r="G113" i="10"/>
  <c r="F113" i="10"/>
  <c r="H112" i="10"/>
  <c r="H111" i="10"/>
  <c r="H110" i="10"/>
  <c r="H109" i="10"/>
  <c r="H108" i="10"/>
  <c r="H107" i="10"/>
  <c r="G106" i="10"/>
  <c r="F106" i="10"/>
  <c r="H105" i="10"/>
  <c r="H104" i="10"/>
  <c r="H103" i="10"/>
  <c r="H102" i="10"/>
  <c r="H101" i="10"/>
  <c r="H100" i="10"/>
  <c r="H99" i="10"/>
  <c r="H98" i="10"/>
  <c r="H97" i="10"/>
  <c r="G96" i="10"/>
  <c r="F96" i="10"/>
  <c r="H95" i="10"/>
  <c r="H94" i="10"/>
  <c r="H93" i="10"/>
  <c r="H92" i="10"/>
  <c r="H91" i="10"/>
  <c r="H90" i="10"/>
  <c r="H89" i="10"/>
  <c r="H88" i="10"/>
  <c r="H87" i="10"/>
  <c r="H86" i="10"/>
  <c r="G85" i="10"/>
  <c r="F85" i="10"/>
  <c r="H84" i="10"/>
  <c r="H83" i="10"/>
  <c r="H82" i="10"/>
  <c r="H81" i="10"/>
  <c r="H80" i="10"/>
  <c r="H79" i="10"/>
  <c r="H78" i="10"/>
  <c r="H77" i="10"/>
  <c r="H76" i="10"/>
  <c r="G75" i="10"/>
  <c r="F75" i="10"/>
  <c r="H74" i="10"/>
  <c r="H73" i="10"/>
  <c r="H72" i="10"/>
  <c r="H71" i="10"/>
  <c r="H70" i="10"/>
  <c r="H69" i="10"/>
  <c r="H68" i="10"/>
  <c r="H67" i="10"/>
  <c r="H66" i="10"/>
  <c r="G65" i="10"/>
  <c r="F65" i="10"/>
  <c r="H64" i="10"/>
  <c r="H63" i="10"/>
  <c r="H62" i="10"/>
  <c r="H61" i="10"/>
  <c r="H60" i="10"/>
  <c r="H59" i="10"/>
  <c r="H58" i="10"/>
  <c r="H57" i="10"/>
  <c r="H56" i="10"/>
  <c r="G55" i="10"/>
  <c r="F55" i="10"/>
  <c r="H54" i="10"/>
  <c r="H53" i="10"/>
  <c r="H52" i="10"/>
  <c r="H51" i="10"/>
  <c r="H50" i="10"/>
  <c r="H49" i="10"/>
  <c r="H48" i="10"/>
  <c r="H47" i="10"/>
  <c r="H46" i="10"/>
  <c r="G45" i="10"/>
  <c r="F45" i="10"/>
  <c r="H44" i="10"/>
  <c r="H43" i="10"/>
  <c r="H42" i="10"/>
  <c r="H41" i="10"/>
  <c r="H40" i="10"/>
  <c r="H39" i="10"/>
  <c r="H38" i="10"/>
  <c r="H37" i="10"/>
  <c r="H36" i="10"/>
  <c r="G35" i="10"/>
  <c r="F35" i="10"/>
  <c r="H34" i="10"/>
  <c r="H33" i="10"/>
  <c r="H32" i="10"/>
  <c r="F31" i="10"/>
  <c r="H30" i="10"/>
  <c r="H29" i="10"/>
  <c r="H28" i="10"/>
  <c r="F27" i="10"/>
  <c r="H26" i="10"/>
  <c r="H25" i="10"/>
  <c r="H24" i="10"/>
  <c r="H23" i="10"/>
  <c r="H22" i="10"/>
  <c r="H21" i="10"/>
  <c r="H20" i="10"/>
  <c r="H19" i="10"/>
  <c r="G18" i="10"/>
  <c r="F18" i="10"/>
  <c r="H17" i="10"/>
  <c r="H16" i="10"/>
  <c r="H15" i="10"/>
  <c r="H14" i="10"/>
  <c r="H13" i="10"/>
  <c r="H12" i="10"/>
  <c r="H11" i="10"/>
  <c r="H10" i="10"/>
  <c r="G9" i="10"/>
  <c r="F9" i="10"/>
  <c r="K32" i="14" l="1"/>
  <c r="H18" i="10"/>
  <c r="K18" i="10" s="1"/>
  <c r="H9" i="10"/>
  <c r="K9" i="10" s="1"/>
  <c r="K45" i="17"/>
  <c r="H31" i="12"/>
  <c r="K31" i="12" s="1"/>
  <c r="K44" i="17"/>
  <c r="K71" i="16"/>
  <c r="K72" i="16" s="1"/>
  <c r="K41" i="15"/>
  <c r="K42" i="15" s="1"/>
  <c r="K33" i="14"/>
  <c r="H29" i="13"/>
  <c r="K29" i="13" s="1"/>
  <c r="H15" i="13"/>
  <c r="K15" i="13" s="1"/>
  <c r="H25" i="13"/>
  <c r="K25" i="13" s="1"/>
  <c r="H9" i="13"/>
  <c r="K9" i="13" s="1"/>
  <c r="H21" i="13"/>
  <c r="K21" i="13" s="1"/>
  <c r="H9" i="12"/>
  <c r="K9" i="12" s="1"/>
  <c r="H14" i="12"/>
  <c r="K14" i="12" s="1"/>
  <c r="H19" i="12"/>
  <c r="K19" i="12" s="1"/>
  <c r="H24" i="12"/>
  <c r="K24" i="12" s="1"/>
  <c r="H38" i="12"/>
  <c r="K38" i="12" s="1"/>
  <c r="H9" i="11"/>
  <c r="K9" i="11" s="1"/>
  <c r="H15" i="11"/>
  <c r="K15" i="11" s="1"/>
  <c r="H20" i="11"/>
  <c r="K20" i="11" s="1"/>
  <c r="H25" i="11"/>
  <c r="K25" i="11" s="1"/>
  <c r="H35" i="11"/>
  <c r="K35" i="11" s="1"/>
  <c r="H40" i="11"/>
  <c r="K40" i="11" s="1"/>
  <c r="H46" i="11"/>
  <c r="K46" i="11" s="1"/>
  <c r="H28" i="12"/>
  <c r="K28" i="12" s="1"/>
  <c r="H34" i="12"/>
  <c r="K34" i="12" s="1"/>
  <c r="H50" i="11"/>
  <c r="K50" i="11" s="1"/>
  <c r="H45" i="10"/>
  <c r="K45" i="10" s="1"/>
  <c r="H65" i="10"/>
  <c r="K65" i="10" s="1"/>
  <c r="H85" i="10"/>
  <c r="K85" i="10" s="1"/>
  <c r="H96" i="10"/>
  <c r="K96" i="10" s="1"/>
  <c r="H137" i="10"/>
  <c r="K137" i="10" s="1"/>
  <c r="H148" i="10"/>
  <c r="K148" i="10" s="1"/>
  <c r="H160" i="10"/>
  <c r="K160" i="10" s="1"/>
  <c r="G31" i="10"/>
  <c r="G27" i="10" s="1"/>
  <c r="H27" i="10" s="1"/>
  <c r="K27" i="10" s="1"/>
  <c r="H35" i="10"/>
  <c r="K35" i="10" s="1"/>
  <c r="H55" i="10"/>
  <c r="K55" i="10" s="1"/>
  <c r="H75" i="10"/>
  <c r="K75" i="10" s="1"/>
  <c r="H106" i="10"/>
  <c r="K106" i="10" s="1"/>
  <c r="H113" i="10"/>
  <c r="K113" i="10" s="1"/>
  <c r="H120" i="10"/>
  <c r="K120" i="10" s="1"/>
  <c r="H129" i="10"/>
  <c r="K129" i="10" s="1"/>
  <c r="H156" i="10"/>
  <c r="K156" i="10" s="1"/>
  <c r="H67" i="9"/>
  <c r="H66" i="9"/>
  <c r="H65" i="9"/>
  <c r="G64" i="9"/>
  <c r="F64" i="9"/>
  <c r="H63" i="9"/>
  <c r="H62" i="9"/>
  <c r="H61" i="9"/>
  <c r="G60" i="9"/>
  <c r="F60" i="9"/>
  <c r="G54" i="9"/>
  <c r="F54" i="9"/>
  <c r="H53" i="9"/>
  <c r="H52" i="9"/>
  <c r="H51" i="9"/>
  <c r="H50" i="9"/>
  <c r="H49" i="9"/>
  <c r="H48" i="9"/>
  <c r="H47" i="9"/>
  <c r="G46" i="9"/>
  <c r="F46" i="9"/>
  <c r="H45" i="9"/>
  <c r="H44" i="9"/>
  <c r="H43" i="9"/>
  <c r="H42" i="9"/>
  <c r="H41" i="9"/>
  <c r="G40" i="9"/>
  <c r="F40" i="9"/>
  <c r="H39" i="9"/>
  <c r="H38" i="9"/>
  <c r="H37" i="9"/>
  <c r="H36" i="9"/>
  <c r="H35" i="9"/>
  <c r="H34" i="9"/>
  <c r="G33" i="9"/>
  <c r="F33" i="9"/>
  <c r="H32" i="9"/>
  <c r="H31" i="9"/>
  <c r="H30" i="9"/>
  <c r="H29" i="9"/>
  <c r="H28" i="9"/>
  <c r="H27" i="9"/>
  <c r="H26" i="9"/>
  <c r="G25" i="9"/>
  <c r="F25" i="9"/>
  <c r="H24" i="9"/>
  <c r="H23" i="9"/>
  <c r="H22" i="9"/>
  <c r="H21" i="9"/>
  <c r="H20" i="9"/>
  <c r="H19" i="9"/>
  <c r="H18" i="9"/>
  <c r="G17" i="9"/>
  <c r="F17" i="9"/>
  <c r="H16" i="9"/>
  <c r="H15" i="9"/>
  <c r="H14" i="9"/>
  <c r="H13" i="9"/>
  <c r="H12" i="9"/>
  <c r="H11" i="9"/>
  <c r="H10" i="9"/>
  <c r="G9" i="9"/>
  <c r="F9" i="9"/>
  <c r="H135" i="8"/>
  <c r="H134" i="8"/>
  <c r="H133" i="8"/>
  <c r="G132" i="8"/>
  <c r="F132" i="8"/>
  <c r="H131" i="8"/>
  <c r="H130" i="8"/>
  <c r="H129" i="8"/>
  <c r="G128" i="8"/>
  <c r="F128" i="8"/>
  <c r="H128" i="8" s="1"/>
  <c r="K128" i="8" s="1"/>
  <c r="H127" i="8"/>
  <c r="H126" i="8"/>
  <c r="H125" i="8"/>
  <c r="H124" i="8"/>
  <c r="H123" i="8"/>
  <c r="H122" i="8"/>
  <c r="H121" i="8"/>
  <c r="G120" i="8"/>
  <c r="F120" i="8"/>
  <c r="H119" i="8"/>
  <c r="H118" i="8"/>
  <c r="H117" i="8"/>
  <c r="H116" i="8"/>
  <c r="H115" i="8"/>
  <c r="H114" i="8"/>
  <c r="H113" i="8"/>
  <c r="H112" i="8"/>
  <c r="G111" i="8"/>
  <c r="F111" i="8"/>
  <c r="G110" i="8"/>
  <c r="F110" i="8"/>
  <c r="F109" i="8"/>
  <c r="G109" i="8" s="1"/>
  <c r="H109" i="8" s="1"/>
  <c r="H108" i="8"/>
  <c r="F107" i="8"/>
  <c r="G107" i="8" s="1"/>
  <c r="F106" i="8"/>
  <c r="G106" i="8" s="1"/>
  <c r="F105" i="8"/>
  <c r="G105" i="8" s="1"/>
  <c r="F104" i="8"/>
  <c r="F103" i="8"/>
  <c r="H102" i="8"/>
  <c r="H100" i="8"/>
  <c r="H99" i="8"/>
  <c r="H98" i="8"/>
  <c r="H97" i="8"/>
  <c r="H96" i="8"/>
  <c r="H95" i="8"/>
  <c r="H94" i="8"/>
  <c r="H93" i="8"/>
  <c r="G92" i="8"/>
  <c r="F92" i="8"/>
  <c r="H91" i="8"/>
  <c r="H90" i="8"/>
  <c r="H89" i="8"/>
  <c r="H88" i="8"/>
  <c r="H87" i="8"/>
  <c r="H86" i="8"/>
  <c r="H85" i="8"/>
  <c r="H84" i="8"/>
  <c r="H83" i="8"/>
  <c r="G82" i="8"/>
  <c r="F82" i="8"/>
  <c r="H81" i="8"/>
  <c r="H80" i="8"/>
  <c r="H79" i="8"/>
  <c r="H78" i="8"/>
  <c r="H77" i="8"/>
  <c r="H76" i="8"/>
  <c r="H75" i="8"/>
  <c r="H74" i="8"/>
  <c r="H73" i="8"/>
  <c r="G72" i="8"/>
  <c r="F72" i="8"/>
  <c r="H71" i="8"/>
  <c r="H70" i="8"/>
  <c r="H69" i="8"/>
  <c r="H68" i="8"/>
  <c r="G67" i="8"/>
  <c r="F67" i="8"/>
  <c r="H66" i="8"/>
  <c r="H65" i="8"/>
  <c r="H64" i="8"/>
  <c r="H63" i="8"/>
  <c r="H62" i="8"/>
  <c r="H61" i="8"/>
  <c r="G60" i="8"/>
  <c r="F60" i="8"/>
  <c r="H59" i="8"/>
  <c r="H58" i="8"/>
  <c r="H57" i="8"/>
  <c r="H56" i="8"/>
  <c r="G55" i="8"/>
  <c r="F55" i="8"/>
  <c r="H54" i="8"/>
  <c r="H53" i="8"/>
  <c r="H52" i="8"/>
  <c r="H51" i="8"/>
  <c r="H50" i="8"/>
  <c r="H49" i="8"/>
  <c r="H48" i="8"/>
  <c r="H47" i="8"/>
  <c r="H46" i="8"/>
  <c r="H45" i="8"/>
  <c r="G44" i="8"/>
  <c r="F44" i="8"/>
  <c r="H43" i="8"/>
  <c r="H42" i="8"/>
  <c r="H41" i="8"/>
  <c r="H40" i="8"/>
  <c r="H39" i="8"/>
  <c r="H38" i="8"/>
  <c r="H37" i="8"/>
  <c r="G36" i="8"/>
  <c r="F36" i="8"/>
  <c r="H35" i="8"/>
  <c r="H34" i="8"/>
  <c r="H33" i="8"/>
  <c r="H32" i="8"/>
  <c r="H31" i="8"/>
  <c r="H30" i="8"/>
  <c r="H29" i="8"/>
  <c r="H28" i="8"/>
  <c r="H27" i="8"/>
  <c r="H26" i="8"/>
  <c r="G25" i="8"/>
  <c r="F25" i="8"/>
  <c r="H24" i="8"/>
  <c r="H23" i="8"/>
  <c r="H22" i="8"/>
  <c r="H21" i="8"/>
  <c r="H20" i="8"/>
  <c r="H19" i="8"/>
  <c r="H18" i="8"/>
  <c r="G17" i="8"/>
  <c r="F17" i="8"/>
  <c r="H16" i="8"/>
  <c r="H15" i="8"/>
  <c r="H14" i="8"/>
  <c r="H13" i="8"/>
  <c r="H12" i="8"/>
  <c r="H11" i="8"/>
  <c r="H10" i="8"/>
  <c r="G9" i="8"/>
  <c r="F9" i="8"/>
  <c r="H84" i="7"/>
  <c r="H83" i="7"/>
  <c r="H82" i="7"/>
  <c r="G81" i="7"/>
  <c r="F81" i="7"/>
  <c r="H80" i="7"/>
  <c r="H79" i="7"/>
  <c r="H78" i="7"/>
  <c r="G77" i="7"/>
  <c r="F77" i="7"/>
  <c r="H76" i="7"/>
  <c r="H75" i="7"/>
  <c r="H74" i="7"/>
  <c r="H73" i="7"/>
  <c r="H72" i="7"/>
  <c r="H71" i="7"/>
  <c r="H70" i="7"/>
  <c r="H69" i="7"/>
  <c r="H68" i="7"/>
  <c r="G67" i="7"/>
  <c r="F67" i="7"/>
  <c r="H66" i="7"/>
  <c r="H65" i="7"/>
  <c r="H64" i="7"/>
  <c r="H63" i="7"/>
  <c r="G62" i="7"/>
  <c r="F62" i="7"/>
  <c r="H61" i="7"/>
  <c r="H60" i="7"/>
  <c r="H59" i="7"/>
  <c r="H58" i="7"/>
  <c r="G57" i="7"/>
  <c r="F57" i="7"/>
  <c r="H56" i="7"/>
  <c r="H55" i="7"/>
  <c r="H54" i="7"/>
  <c r="H53" i="7"/>
  <c r="G52" i="7"/>
  <c r="F52" i="7"/>
  <c r="H51" i="7"/>
  <c r="H50" i="7"/>
  <c r="H49" i="7"/>
  <c r="H48" i="7"/>
  <c r="H47" i="7"/>
  <c r="H46" i="7"/>
  <c r="G45" i="7"/>
  <c r="F45" i="7"/>
  <c r="H44" i="7"/>
  <c r="H43" i="7"/>
  <c r="H42" i="7"/>
  <c r="H41" i="7"/>
  <c r="H40" i="7"/>
  <c r="H39" i="7"/>
  <c r="H38" i="7"/>
  <c r="H37" i="7"/>
  <c r="H36" i="7"/>
  <c r="G35" i="7"/>
  <c r="F35" i="7"/>
  <c r="H34" i="7"/>
  <c r="H33" i="7"/>
  <c r="H32" i="7"/>
  <c r="H31" i="7"/>
  <c r="G30" i="7"/>
  <c r="F30" i="7"/>
  <c r="H29" i="7"/>
  <c r="H28" i="7"/>
  <c r="H27" i="7"/>
  <c r="H26" i="7"/>
  <c r="G25" i="7"/>
  <c r="F25" i="7"/>
  <c r="H24" i="7"/>
  <c r="H23" i="7"/>
  <c r="H22" i="7"/>
  <c r="H21" i="7"/>
  <c r="H20" i="7"/>
  <c r="G19" i="7"/>
  <c r="F19" i="7"/>
  <c r="H18" i="7"/>
  <c r="H17" i="7"/>
  <c r="H16" i="7"/>
  <c r="F15" i="7"/>
  <c r="H14" i="7"/>
  <c r="H13" i="7"/>
  <c r="H12" i="7"/>
  <c r="H11" i="7"/>
  <c r="H10" i="7"/>
  <c r="K54" i="11" l="1"/>
  <c r="K55" i="11" s="1"/>
  <c r="K164" i="10"/>
  <c r="K165" i="10" s="1"/>
  <c r="K42" i="12"/>
  <c r="K43" i="12" s="1"/>
  <c r="K34" i="13"/>
  <c r="K33" i="13"/>
  <c r="H31" i="10"/>
  <c r="H17" i="9"/>
  <c r="K17" i="9" s="1"/>
  <c r="H33" i="9"/>
  <c r="K33" i="9" s="1"/>
  <c r="H40" i="9"/>
  <c r="K40" i="9" s="1"/>
  <c r="H54" i="9"/>
  <c r="K54" i="9" s="1"/>
  <c r="H60" i="9"/>
  <c r="K60" i="9" s="1"/>
  <c r="H17" i="8"/>
  <c r="K17" i="8" s="1"/>
  <c r="H44" i="8"/>
  <c r="K44" i="8" s="1"/>
  <c r="H60" i="8"/>
  <c r="K60" i="8" s="1"/>
  <c r="H72" i="8"/>
  <c r="K72" i="8" s="1"/>
  <c r="H92" i="8"/>
  <c r="K92" i="8" s="1"/>
  <c r="H9" i="9"/>
  <c r="K9" i="9" s="1"/>
  <c r="H25" i="9"/>
  <c r="K25" i="9" s="1"/>
  <c r="H64" i="9"/>
  <c r="K64" i="9" s="1"/>
  <c r="H46" i="9"/>
  <c r="K46" i="9" s="1"/>
  <c r="H9" i="8"/>
  <c r="K9" i="8" s="1"/>
  <c r="H25" i="8"/>
  <c r="K25" i="8" s="1"/>
  <c r="H36" i="8"/>
  <c r="K36" i="8" s="1"/>
  <c r="H82" i="8"/>
  <c r="K82" i="8" s="1"/>
  <c r="G104" i="8"/>
  <c r="H104" i="8" s="1"/>
  <c r="H106" i="8"/>
  <c r="H111" i="8"/>
  <c r="K111" i="8" s="1"/>
  <c r="H120" i="8"/>
  <c r="K120" i="8" s="1"/>
  <c r="H132" i="8"/>
  <c r="K132" i="8" s="1"/>
  <c r="G103" i="8"/>
  <c r="F101" i="8"/>
  <c r="H55" i="8"/>
  <c r="K55" i="8" s="1"/>
  <c r="H67" i="8"/>
  <c r="K67" i="8" s="1"/>
  <c r="H103" i="8"/>
  <c r="H105" i="8"/>
  <c r="H107" i="8"/>
  <c r="H110" i="8"/>
  <c r="H19" i="7"/>
  <c r="K19" i="7" s="1"/>
  <c r="H45" i="7"/>
  <c r="K45" i="7" s="1"/>
  <c r="H52" i="7"/>
  <c r="K52" i="7" s="1"/>
  <c r="H57" i="7"/>
  <c r="K57" i="7" s="1"/>
  <c r="H62" i="7"/>
  <c r="K62" i="7" s="1"/>
  <c r="H67" i="7"/>
  <c r="K67" i="7" s="1"/>
  <c r="H81" i="7"/>
  <c r="K81" i="7" s="1"/>
  <c r="H25" i="7"/>
  <c r="K25" i="7" s="1"/>
  <c r="H35" i="7"/>
  <c r="K35" i="7" s="1"/>
  <c r="H77" i="7"/>
  <c r="K77" i="7" s="1"/>
  <c r="G15" i="7"/>
  <c r="F9" i="7"/>
  <c r="H30" i="7"/>
  <c r="K30" i="7" s="1"/>
  <c r="H143" i="6"/>
  <c r="H142" i="6"/>
  <c r="H141" i="6"/>
  <c r="G140" i="6"/>
  <c r="F140" i="6"/>
  <c r="H139" i="6"/>
  <c r="H138" i="6"/>
  <c r="H137" i="6"/>
  <c r="G136" i="6"/>
  <c r="F136" i="6"/>
  <c r="H135" i="6"/>
  <c r="H134" i="6"/>
  <c r="H133" i="6"/>
  <c r="H132" i="6"/>
  <c r="H131" i="6"/>
  <c r="H130" i="6"/>
  <c r="G129" i="6"/>
  <c r="F129" i="6"/>
  <c r="H128" i="6"/>
  <c r="H127" i="6"/>
  <c r="H126" i="6"/>
  <c r="H125" i="6"/>
  <c r="H124" i="6"/>
  <c r="H123" i="6"/>
  <c r="G122" i="6"/>
  <c r="F122" i="6"/>
  <c r="H121" i="6"/>
  <c r="H120" i="6"/>
  <c r="H119" i="6"/>
  <c r="H118" i="6"/>
  <c r="H117" i="6"/>
  <c r="H116" i="6"/>
  <c r="H115" i="6"/>
  <c r="G114" i="6"/>
  <c r="F114" i="6"/>
  <c r="H113" i="6"/>
  <c r="H112" i="6"/>
  <c r="H111" i="6"/>
  <c r="H110" i="6"/>
  <c r="H109" i="6"/>
  <c r="H108" i="6"/>
  <c r="H107" i="6"/>
  <c r="G106" i="6"/>
  <c r="F106" i="6"/>
  <c r="H105" i="6"/>
  <c r="H104" i="6"/>
  <c r="H103" i="6"/>
  <c r="H102" i="6"/>
  <c r="H101" i="6"/>
  <c r="H100" i="6"/>
  <c r="H99" i="6"/>
  <c r="G98" i="6"/>
  <c r="F98" i="6"/>
  <c r="H97" i="6"/>
  <c r="H96" i="6"/>
  <c r="H95" i="6"/>
  <c r="H94" i="6"/>
  <c r="H93" i="6"/>
  <c r="H92" i="6"/>
  <c r="H91" i="6"/>
  <c r="G90" i="6"/>
  <c r="F90" i="6"/>
  <c r="H89" i="6"/>
  <c r="H88" i="6"/>
  <c r="H87" i="6"/>
  <c r="H86" i="6"/>
  <c r="H85" i="6"/>
  <c r="H84" i="6"/>
  <c r="H83" i="6"/>
  <c r="G82" i="6"/>
  <c r="F82" i="6"/>
  <c r="H81" i="6"/>
  <c r="H80" i="6"/>
  <c r="H79" i="6"/>
  <c r="H78" i="6"/>
  <c r="H77" i="6"/>
  <c r="H76" i="6"/>
  <c r="H75" i="6"/>
  <c r="G74" i="6"/>
  <c r="F74" i="6"/>
  <c r="H73" i="6"/>
  <c r="H72" i="6"/>
  <c r="H71" i="6"/>
  <c r="H70" i="6"/>
  <c r="H69" i="6"/>
  <c r="H68" i="6"/>
  <c r="H67" i="6"/>
  <c r="H66" i="6"/>
  <c r="G65" i="6"/>
  <c r="F65" i="6"/>
  <c r="H64" i="6"/>
  <c r="H63" i="6"/>
  <c r="H62" i="6"/>
  <c r="H61" i="6"/>
  <c r="H60" i="6"/>
  <c r="H59" i="6"/>
  <c r="H58" i="6"/>
  <c r="G57" i="6"/>
  <c r="F57" i="6"/>
  <c r="H56" i="6"/>
  <c r="H55" i="6"/>
  <c r="H54" i="6"/>
  <c r="H53" i="6"/>
  <c r="H52" i="6"/>
  <c r="H51" i="6"/>
  <c r="H50" i="6"/>
  <c r="G49" i="6"/>
  <c r="F49" i="6"/>
  <c r="H48" i="6"/>
  <c r="H47" i="6"/>
  <c r="H46" i="6"/>
  <c r="H45" i="6"/>
  <c r="H44" i="6"/>
  <c r="H43" i="6"/>
  <c r="G42" i="6"/>
  <c r="F42" i="6"/>
  <c r="H41" i="6"/>
  <c r="H40" i="6"/>
  <c r="H39" i="6"/>
  <c r="H38" i="6"/>
  <c r="H37" i="6"/>
  <c r="H36" i="6"/>
  <c r="H35" i="6"/>
  <c r="G34" i="6"/>
  <c r="F34" i="6"/>
  <c r="H33" i="6"/>
  <c r="H32" i="6"/>
  <c r="H31" i="6"/>
  <c r="H30" i="6"/>
  <c r="H29" i="6"/>
  <c r="H28" i="6"/>
  <c r="H27" i="6"/>
  <c r="G26" i="6"/>
  <c r="F26" i="6"/>
  <c r="H25" i="6"/>
  <c r="H24" i="6"/>
  <c r="H23" i="6"/>
  <c r="H22" i="6"/>
  <c r="H21" i="6"/>
  <c r="H20" i="6"/>
  <c r="H19" i="6"/>
  <c r="G18" i="6"/>
  <c r="F18" i="6"/>
  <c r="H17" i="6"/>
  <c r="H16" i="6"/>
  <c r="H15" i="6"/>
  <c r="H14" i="6"/>
  <c r="H13" i="6"/>
  <c r="H12" i="6"/>
  <c r="H11" i="6"/>
  <c r="G10" i="6"/>
  <c r="F10" i="6"/>
  <c r="G101" i="8" l="1"/>
  <c r="K68" i="9"/>
  <c r="K69" i="9" s="1"/>
  <c r="H101" i="8"/>
  <c r="K101" i="8" s="1"/>
  <c r="K136" i="8" s="1"/>
  <c r="K137" i="8" s="1"/>
  <c r="H18" i="6"/>
  <c r="K18" i="6" s="1"/>
  <c r="H34" i="6"/>
  <c r="K34" i="6" s="1"/>
  <c r="H57" i="6"/>
  <c r="K57" i="6" s="1"/>
  <c r="H82" i="6"/>
  <c r="K82" i="6" s="1"/>
  <c r="H98" i="6"/>
  <c r="K98" i="6" s="1"/>
  <c r="H114" i="6"/>
  <c r="K114" i="6" s="1"/>
  <c r="H140" i="6"/>
  <c r="K140" i="6" s="1"/>
  <c r="H15" i="7"/>
  <c r="G9" i="7"/>
  <c r="H9" i="7" s="1"/>
  <c r="K9" i="7" s="1"/>
  <c r="K85" i="7" s="1"/>
  <c r="K86" i="7" s="1"/>
  <c r="H49" i="6"/>
  <c r="K49" i="6" s="1"/>
  <c r="H65" i="6"/>
  <c r="K65" i="6" s="1"/>
  <c r="H129" i="6"/>
  <c r="K129" i="6" s="1"/>
  <c r="H10" i="6"/>
  <c r="K10" i="6" s="1"/>
  <c r="H26" i="6"/>
  <c r="K26" i="6" s="1"/>
  <c r="H42" i="6"/>
  <c r="K42" i="6" s="1"/>
  <c r="H74" i="6"/>
  <c r="K74" i="6" s="1"/>
  <c r="H90" i="6"/>
  <c r="K90" i="6" s="1"/>
  <c r="H106" i="6"/>
  <c r="K106" i="6" s="1"/>
  <c r="H122" i="6"/>
  <c r="K122" i="6" s="1"/>
  <c r="H136" i="6"/>
  <c r="K136" i="6" s="1"/>
  <c r="K144" i="6" l="1"/>
  <c r="K145" i="6" s="1"/>
  <c r="F12" i="3"/>
  <c r="G12" i="3"/>
  <c r="H13" i="3"/>
  <c r="H14" i="3"/>
  <c r="H15" i="3"/>
  <c r="H16" i="3"/>
  <c r="H17" i="3"/>
  <c r="H18" i="3"/>
  <c r="H19" i="3"/>
  <c r="F20" i="3"/>
  <c r="G20" i="3"/>
  <c r="H21" i="3"/>
  <c r="H22" i="3"/>
  <c r="H23" i="3"/>
  <c r="H24" i="3"/>
  <c r="H25" i="3"/>
  <c r="H26" i="3"/>
  <c r="H27" i="3"/>
  <c r="F28" i="3"/>
  <c r="G28" i="3"/>
  <c r="H29" i="3"/>
  <c r="H30" i="3"/>
  <c r="H31" i="3"/>
  <c r="H32" i="3"/>
  <c r="H33" i="3"/>
  <c r="H34" i="3"/>
  <c r="H35" i="3"/>
  <c r="F36" i="3"/>
  <c r="G36" i="3"/>
  <c r="H37" i="3"/>
  <c r="H38" i="3"/>
  <c r="H39" i="3"/>
  <c r="H40" i="3"/>
  <c r="H41" i="3"/>
  <c r="H42" i="3"/>
  <c r="H43" i="3"/>
  <c r="F44" i="3"/>
  <c r="G44" i="3"/>
  <c r="H45" i="3"/>
  <c r="H46" i="3"/>
  <c r="H47" i="3"/>
  <c r="H48" i="3"/>
  <c r="H49" i="3"/>
  <c r="H50" i="3"/>
  <c r="H51" i="3"/>
  <c r="F52" i="3"/>
  <c r="G52" i="3"/>
  <c r="H53" i="3"/>
  <c r="H54" i="3"/>
  <c r="H55" i="3"/>
  <c r="H56" i="3"/>
  <c r="H57" i="3"/>
  <c r="H58" i="3"/>
  <c r="H59" i="3"/>
  <c r="F60" i="3"/>
  <c r="G60" i="3"/>
  <c r="H61" i="3"/>
  <c r="H62" i="3"/>
  <c r="H63" i="3"/>
  <c r="H64" i="3"/>
  <c r="H65" i="3"/>
  <c r="H66" i="3"/>
  <c r="H67" i="3"/>
  <c r="F68" i="3"/>
  <c r="G68" i="3"/>
  <c r="H69" i="3"/>
  <c r="H70" i="3"/>
  <c r="H71" i="3"/>
  <c r="H72" i="3"/>
  <c r="H73" i="3"/>
  <c r="H74" i="3"/>
  <c r="H75" i="3"/>
  <c r="F76" i="3"/>
  <c r="G76" i="3"/>
  <c r="H77" i="3"/>
  <c r="H78" i="3"/>
  <c r="H79" i="3"/>
  <c r="H80" i="3"/>
  <c r="H81" i="3"/>
  <c r="H82" i="3"/>
  <c r="H83" i="3"/>
  <c r="F84" i="3"/>
  <c r="G84" i="3"/>
  <c r="H84" i="3" s="1"/>
  <c r="K84" i="3" s="1"/>
  <c r="H85" i="3"/>
  <c r="H86" i="3"/>
  <c r="H87" i="3"/>
  <c r="H88" i="3"/>
  <c r="H89" i="3"/>
  <c r="H90" i="3"/>
  <c r="H91" i="3"/>
  <c r="F92" i="3"/>
  <c r="G92" i="3"/>
  <c r="H93" i="3"/>
  <c r="H94" i="3"/>
  <c r="H95" i="3"/>
  <c r="H96" i="3"/>
  <c r="H97" i="3"/>
  <c r="H98" i="3"/>
  <c r="H99" i="3"/>
  <c r="F100" i="3"/>
  <c r="G100" i="3"/>
  <c r="H101" i="3"/>
  <c r="H102" i="3"/>
  <c r="H103" i="3"/>
  <c r="H104" i="3"/>
  <c r="H105" i="3"/>
  <c r="H106" i="3"/>
  <c r="H107" i="3"/>
  <c r="F108" i="3"/>
  <c r="G108" i="3"/>
  <c r="H109" i="3"/>
  <c r="H110" i="3"/>
  <c r="H111" i="3"/>
  <c r="H112" i="3"/>
  <c r="H113" i="3"/>
  <c r="H114" i="3"/>
  <c r="H115" i="3"/>
  <c r="F116" i="3"/>
  <c r="G116" i="3"/>
  <c r="H117" i="3"/>
  <c r="H118" i="3"/>
  <c r="H119" i="3"/>
  <c r="H120" i="3"/>
  <c r="H121" i="3"/>
  <c r="H122" i="3"/>
  <c r="H123" i="3"/>
  <c r="H124" i="3"/>
  <c r="F125" i="3"/>
  <c r="G125" i="3"/>
  <c r="H126" i="3"/>
  <c r="H127" i="3"/>
  <c r="H128" i="3"/>
  <c r="H129" i="3"/>
  <c r="H130" i="3"/>
  <c r="H131" i="3"/>
  <c r="H132" i="3"/>
  <c r="H133" i="3"/>
  <c r="F134" i="3"/>
  <c r="G134" i="3"/>
  <c r="H135" i="3"/>
  <c r="H136" i="3"/>
  <c r="H137" i="3"/>
  <c r="H138" i="3"/>
  <c r="H139" i="3"/>
  <c r="H140" i="3"/>
  <c r="H141" i="3"/>
  <c r="F142" i="3"/>
  <c r="G142" i="3"/>
  <c r="H143" i="3"/>
  <c r="H144" i="3"/>
  <c r="H145" i="3"/>
  <c r="H146" i="3"/>
  <c r="H147" i="3"/>
  <c r="H148" i="3"/>
  <c r="H149" i="3"/>
  <c r="F150" i="3"/>
  <c r="G150" i="3"/>
  <c r="H151" i="3"/>
  <c r="H152" i="3"/>
  <c r="H153" i="3"/>
  <c r="H154" i="3"/>
  <c r="H155" i="3"/>
  <c r="H156" i="3"/>
  <c r="H157" i="3"/>
  <c r="F158" i="3"/>
  <c r="G158" i="3"/>
  <c r="H159" i="3"/>
  <c r="H160" i="3"/>
  <c r="H161" i="3"/>
  <c r="H162" i="3"/>
  <c r="H163" i="3"/>
  <c r="H164" i="3"/>
  <c r="H165" i="3"/>
  <c r="F166" i="3"/>
  <c r="G166" i="3"/>
  <c r="H167" i="3"/>
  <c r="H168" i="3"/>
  <c r="H169" i="3"/>
  <c r="H170" i="3"/>
  <c r="H171" i="3"/>
  <c r="H172" i="3"/>
  <c r="H173" i="3"/>
  <c r="F174" i="3"/>
  <c r="G174" i="3"/>
  <c r="H175" i="3"/>
  <c r="H176" i="3"/>
  <c r="H177" i="3"/>
  <c r="H178" i="3"/>
  <c r="H179" i="3"/>
  <c r="H180" i="3"/>
  <c r="H181" i="3"/>
  <c r="F182" i="3"/>
  <c r="G182" i="3"/>
  <c r="H183" i="3"/>
  <c r="H184" i="3"/>
  <c r="H185" i="3"/>
  <c r="H186" i="3"/>
  <c r="H187" i="3"/>
  <c r="H188" i="3"/>
  <c r="H189" i="3"/>
  <c r="H190" i="3"/>
  <c r="F191" i="3"/>
  <c r="G191" i="3"/>
  <c r="H192" i="3"/>
  <c r="H193" i="3"/>
  <c r="H194" i="3"/>
  <c r="H195" i="3"/>
  <c r="H196" i="3"/>
  <c r="H197" i="3"/>
  <c r="H198" i="3"/>
  <c r="F199" i="3"/>
  <c r="G199" i="3"/>
  <c r="H200" i="3"/>
  <c r="H201" i="3"/>
  <c r="H202" i="3"/>
  <c r="H203" i="3"/>
  <c r="H204" i="3"/>
  <c r="H205" i="3"/>
  <c r="H206" i="3"/>
  <c r="H207" i="3"/>
  <c r="F208" i="3"/>
  <c r="G208" i="3"/>
  <c r="H209" i="3"/>
  <c r="H210" i="3"/>
  <c r="H211" i="3"/>
  <c r="H212" i="3"/>
  <c r="H213" i="3"/>
  <c r="H214" i="3"/>
  <c r="H215" i="3"/>
  <c r="F216" i="3"/>
  <c r="G216" i="3"/>
  <c r="H217" i="3"/>
  <c r="H218" i="3"/>
  <c r="H219" i="3"/>
  <c r="H220" i="3"/>
  <c r="H221" i="3"/>
  <c r="H222" i="3"/>
  <c r="H223" i="3"/>
  <c r="F224" i="3"/>
  <c r="G224" i="3"/>
  <c r="H225" i="3"/>
  <c r="H226" i="3"/>
  <c r="H227" i="3"/>
  <c r="H228" i="3"/>
  <c r="H229" i="3"/>
  <c r="H230" i="3"/>
  <c r="H231" i="3"/>
  <c r="F232" i="3"/>
  <c r="G232" i="3"/>
  <c r="H233" i="3"/>
  <c r="H234" i="3"/>
  <c r="H235" i="3"/>
  <c r="H236" i="3"/>
  <c r="H237" i="3"/>
  <c r="H238" i="3"/>
  <c r="H239" i="3"/>
  <c r="F240" i="3"/>
  <c r="G240" i="3"/>
  <c r="H241" i="3"/>
  <c r="H242" i="3"/>
  <c r="H243" i="3"/>
  <c r="H244" i="3"/>
  <c r="H245" i="3"/>
  <c r="H246" i="3"/>
  <c r="H247" i="3"/>
  <c r="F248" i="3"/>
  <c r="G248" i="3"/>
  <c r="H249" i="3"/>
  <c r="H250" i="3"/>
  <c r="H251" i="3"/>
  <c r="H252" i="3"/>
  <c r="H253" i="3"/>
  <c r="H254" i="3"/>
  <c r="H255" i="3"/>
  <c r="H256" i="3"/>
  <c r="F257" i="3"/>
  <c r="G257" i="3"/>
  <c r="H258" i="3"/>
  <c r="H259" i="3"/>
  <c r="H260" i="3"/>
  <c r="H261" i="3"/>
  <c r="H262" i="3"/>
  <c r="H263" i="3"/>
  <c r="H264" i="3"/>
  <c r="F265" i="3"/>
  <c r="G265" i="3"/>
  <c r="H266" i="3"/>
  <c r="H267" i="3"/>
  <c r="H268" i="3"/>
  <c r="H269" i="3"/>
  <c r="H270" i="3"/>
  <c r="H271" i="3"/>
  <c r="H272" i="3"/>
  <c r="F273" i="3"/>
  <c r="G273" i="3"/>
  <c r="H274" i="3"/>
  <c r="H275" i="3"/>
  <c r="H276" i="3"/>
  <c r="H277" i="3"/>
  <c r="H278" i="3"/>
  <c r="H279" i="3"/>
  <c r="H280" i="3"/>
  <c r="H282" i="3"/>
  <c r="H283" i="3"/>
  <c r="H284" i="3"/>
  <c r="F285" i="3"/>
  <c r="G285" i="3" s="1"/>
  <c r="H286" i="3"/>
  <c r="H287" i="3"/>
  <c r="H288" i="3"/>
  <c r="F289" i="3"/>
  <c r="G289" i="3"/>
  <c r="H290" i="3"/>
  <c r="H291" i="3"/>
  <c r="H292" i="3"/>
  <c r="H293" i="3"/>
  <c r="H294" i="3"/>
  <c r="H295" i="3"/>
  <c r="H296" i="3"/>
  <c r="F297" i="3"/>
  <c r="G297" i="3"/>
  <c r="H298" i="3"/>
  <c r="H299" i="3"/>
  <c r="H300" i="3"/>
  <c r="H301" i="3"/>
  <c r="H302" i="3"/>
  <c r="H303" i="3"/>
  <c r="H304" i="3"/>
  <c r="F305" i="3"/>
  <c r="G305" i="3"/>
  <c r="H306" i="3"/>
  <c r="H307" i="3"/>
  <c r="H308" i="3"/>
  <c r="H309" i="3"/>
  <c r="H310" i="3"/>
  <c r="H311" i="3"/>
  <c r="H312" i="3"/>
  <c r="H313" i="3"/>
  <c r="F314" i="3"/>
  <c r="G314" i="3"/>
  <c r="H315" i="3"/>
  <c r="H316" i="3"/>
  <c r="H317" i="3"/>
  <c r="H318" i="3"/>
  <c r="H319" i="3"/>
  <c r="H320" i="3"/>
  <c r="H321" i="3"/>
  <c r="F322" i="3"/>
  <c r="G322" i="3"/>
  <c r="H323" i="3"/>
  <c r="H324" i="3"/>
  <c r="H325" i="3"/>
  <c r="H326" i="3"/>
  <c r="H327" i="3"/>
  <c r="H328" i="3"/>
  <c r="H329" i="3"/>
  <c r="F330" i="3"/>
  <c r="G330" i="3"/>
  <c r="H331" i="3"/>
  <c r="H332" i="3"/>
  <c r="H333" i="3"/>
  <c r="H334" i="3"/>
  <c r="H335" i="3"/>
  <c r="H336" i="3"/>
  <c r="H337" i="3"/>
  <c r="H338" i="3"/>
  <c r="F339" i="3"/>
  <c r="G339" i="3"/>
  <c r="H340" i="3"/>
  <c r="H341" i="3"/>
  <c r="H342" i="3"/>
  <c r="H343" i="3"/>
  <c r="H344" i="3"/>
  <c r="H345" i="3"/>
  <c r="H346" i="3"/>
  <c r="H347" i="3"/>
  <c r="F348" i="3"/>
  <c r="G348" i="3"/>
  <c r="H349" i="3"/>
  <c r="H350" i="3"/>
  <c r="H351" i="3"/>
  <c r="H352" i="3"/>
  <c r="H353" i="3"/>
  <c r="H354" i="3"/>
  <c r="H355" i="3"/>
  <c r="F356" i="3"/>
  <c r="G356" i="3"/>
  <c r="H357" i="3"/>
  <c r="H358" i="3"/>
  <c r="H359" i="3"/>
  <c r="H360" i="3"/>
  <c r="H361" i="3"/>
  <c r="H362" i="3"/>
  <c r="H363" i="3"/>
  <c r="F364" i="3"/>
  <c r="G364" i="3"/>
  <c r="H365" i="3"/>
  <c r="H366" i="3"/>
  <c r="H367" i="3"/>
  <c r="H368" i="3"/>
  <c r="H369" i="3"/>
  <c r="H370" i="3"/>
  <c r="H371" i="3"/>
  <c r="F372" i="3"/>
  <c r="G372" i="3"/>
  <c r="H373" i="3"/>
  <c r="H374" i="3"/>
  <c r="H375" i="3"/>
  <c r="H376" i="3"/>
  <c r="H377" i="3"/>
  <c r="H378" i="3"/>
  <c r="H379" i="3"/>
  <c r="F380" i="3"/>
  <c r="G380" i="3"/>
  <c r="H381" i="3"/>
  <c r="H382" i="3"/>
  <c r="H383" i="3"/>
  <c r="H384" i="3"/>
  <c r="H385" i="3"/>
  <c r="H386" i="3"/>
  <c r="H387" i="3"/>
  <c r="F388" i="3"/>
  <c r="G388" i="3"/>
  <c r="H389" i="3"/>
  <c r="H390" i="3"/>
  <c r="H391" i="3"/>
  <c r="H392" i="3"/>
  <c r="H393" i="3"/>
  <c r="H394" i="3"/>
  <c r="F395" i="3"/>
  <c r="G395" i="3"/>
  <c r="H396" i="3"/>
  <c r="H397" i="3"/>
  <c r="H398" i="3"/>
  <c r="H399" i="3"/>
  <c r="H400" i="3"/>
  <c r="H401" i="3"/>
  <c r="F402" i="3"/>
  <c r="G402" i="3"/>
  <c r="H403" i="3"/>
  <c r="H404" i="3"/>
  <c r="H405" i="3"/>
  <c r="H406" i="3"/>
  <c r="H407" i="3"/>
  <c r="H408" i="3"/>
  <c r="F409" i="3"/>
  <c r="G409" i="3"/>
  <c r="H410" i="3"/>
  <c r="H411" i="3"/>
  <c r="H412" i="3"/>
  <c r="H413" i="3"/>
  <c r="H414" i="3"/>
  <c r="H415" i="3"/>
  <c r="H416" i="3"/>
  <c r="H417" i="3"/>
  <c r="H418" i="3"/>
  <c r="H419" i="3"/>
  <c r="F420" i="3"/>
  <c r="G420" i="3"/>
  <c r="H421" i="3"/>
  <c r="H422" i="3"/>
  <c r="H423" i="3"/>
  <c r="H424" i="3"/>
  <c r="H425" i="3"/>
  <c r="H426" i="3"/>
  <c r="H427" i="3"/>
  <c r="F428" i="3"/>
  <c r="G428" i="3"/>
  <c r="H429" i="3"/>
  <c r="H430" i="3"/>
  <c r="H431" i="3"/>
  <c r="F432" i="3"/>
  <c r="G432" i="3"/>
  <c r="H433" i="3"/>
  <c r="H434" i="3"/>
  <c r="H435" i="3"/>
  <c r="H432" i="3" l="1"/>
  <c r="K432" i="3" s="1"/>
  <c r="H265" i="3"/>
  <c r="K265" i="3" s="1"/>
  <c r="H208" i="3"/>
  <c r="K208" i="3" s="1"/>
  <c r="H142" i="3"/>
  <c r="K142" i="3" s="1"/>
  <c r="H108" i="3"/>
  <c r="K108" i="3" s="1"/>
  <c r="H428" i="3"/>
  <c r="K428" i="3" s="1"/>
  <c r="H92" i="3"/>
  <c r="K92" i="3" s="1"/>
  <c r="H158" i="3"/>
  <c r="K158" i="3" s="1"/>
  <c r="H395" i="3"/>
  <c r="K395" i="3" s="1"/>
  <c r="H372" i="3"/>
  <c r="K372" i="3" s="1"/>
  <c r="H356" i="3"/>
  <c r="K356" i="3" s="1"/>
  <c r="H322" i="3"/>
  <c r="K322" i="3" s="1"/>
  <c r="H297" i="3"/>
  <c r="K297" i="3" s="1"/>
  <c r="H28" i="3"/>
  <c r="K28" i="3" s="1"/>
  <c r="H409" i="3"/>
  <c r="K409" i="3" s="1"/>
  <c r="H402" i="3"/>
  <c r="K402" i="3" s="1"/>
  <c r="H240" i="3"/>
  <c r="K240" i="3" s="1"/>
  <c r="H224" i="3"/>
  <c r="K224" i="3" s="1"/>
  <c r="H191" i="3"/>
  <c r="K191" i="3" s="1"/>
  <c r="H182" i="3"/>
  <c r="K182" i="3" s="1"/>
  <c r="H60" i="3"/>
  <c r="K60" i="3" s="1"/>
  <c r="H44" i="3"/>
  <c r="K44" i="3" s="1"/>
  <c r="H20" i="3"/>
  <c r="K20" i="3" s="1"/>
  <c r="H420" i="3"/>
  <c r="K420" i="3" s="1"/>
  <c r="H388" i="3"/>
  <c r="K388" i="3" s="1"/>
  <c r="H364" i="3"/>
  <c r="K364" i="3" s="1"/>
  <c r="H339" i="3"/>
  <c r="K339" i="3" s="1"/>
  <c r="H330" i="3"/>
  <c r="K330" i="3" s="1"/>
  <c r="H305" i="3"/>
  <c r="K305" i="3" s="1"/>
  <c r="H289" i="3"/>
  <c r="K289" i="3" s="1"/>
  <c r="H232" i="3"/>
  <c r="K232" i="3" s="1"/>
  <c r="H199" i="3"/>
  <c r="K199" i="3" s="1"/>
  <c r="H174" i="3"/>
  <c r="K174" i="3" s="1"/>
  <c r="H150" i="3"/>
  <c r="K150" i="3" s="1"/>
  <c r="H125" i="3"/>
  <c r="K125" i="3" s="1"/>
  <c r="H116" i="3"/>
  <c r="K116" i="3" s="1"/>
  <c r="H76" i="3"/>
  <c r="K76" i="3" s="1"/>
  <c r="H52" i="3"/>
  <c r="K52" i="3" s="1"/>
  <c r="H12" i="3"/>
  <c r="K12" i="3" s="1"/>
  <c r="F281" i="3"/>
  <c r="H380" i="3"/>
  <c r="K380" i="3" s="1"/>
  <c r="H348" i="3"/>
  <c r="K348" i="3" s="1"/>
  <c r="H314" i="3"/>
  <c r="K314" i="3" s="1"/>
  <c r="H273" i="3"/>
  <c r="K273" i="3" s="1"/>
  <c r="H257" i="3"/>
  <c r="K257" i="3" s="1"/>
  <c r="H248" i="3"/>
  <c r="K248" i="3" s="1"/>
  <c r="H216" i="3"/>
  <c r="K216" i="3" s="1"/>
  <c r="H166" i="3"/>
  <c r="K166" i="3" s="1"/>
  <c r="H134" i="3"/>
  <c r="K134" i="3" s="1"/>
  <c r="H100" i="3"/>
  <c r="K100" i="3" s="1"/>
  <c r="H68" i="3"/>
  <c r="K68" i="3" s="1"/>
  <c r="E441" i="3" s="1"/>
  <c r="H36" i="3"/>
  <c r="K36" i="3" s="1"/>
  <c r="G281" i="3"/>
  <c r="H285" i="3"/>
  <c r="H281" i="3" l="1"/>
  <c r="K281" i="3" s="1"/>
  <c r="E444" i="3" s="1"/>
  <c r="E452" i="3" s="1"/>
  <c r="E443" i="3"/>
  <c r="E440" i="3"/>
  <c r="E449" i="3" s="1"/>
  <c r="E442" i="3"/>
  <c r="E445" i="3"/>
  <c r="E439" i="3"/>
  <c r="E453" i="3" s="1"/>
  <c r="E446" i="3"/>
  <c r="E450" i="3" s="1"/>
  <c r="K436" i="3"/>
  <c r="K437" i="3" s="1"/>
  <c r="E451" i="3" l="1"/>
</calcChain>
</file>

<file path=xl/sharedStrings.xml><?xml version="1.0" encoding="utf-8"?>
<sst xmlns="http://schemas.openxmlformats.org/spreadsheetml/2006/main" count="2974" uniqueCount="1306">
  <si>
    <t>PEMBULATAN</t>
  </si>
  <si>
    <t>JUMLAH</t>
  </si>
  <si>
    <t xml:space="preserve">Melaporkan hasil pelaksanaan tugas
</t>
  </si>
  <si>
    <t>-</t>
  </si>
  <si>
    <t>Menjalankan tugas</t>
  </si>
  <si>
    <t>Memahami tugas yang diberikan atasan</t>
  </si>
  <si>
    <t>Laporan</t>
  </si>
  <si>
    <t>Melaksanakan tugas kedinasan lain yang diperintahkan pimpinan baik secara tertulis maupun lisan.</t>
  </si>
  <si>
    <t>Melaporkan hasil pelaksanaan tugas</t>
  </si>
  <si>
    <t>Membahas bahan laporan</t>
  </si>
  <si>
    <t>Menyiapkan bahan laporan</t>
  </si>
  <si>
    <t>Menyusun laporan sesuai dengan prosedur sebagai pertanggungjawaban pelaksanaan tugas kepada pimpinan</t>
  </si>
  <si>
    <t>Menyiapkan laporan kondisi taman dan halaman kantor secara berkala dan menyerahkan kepada atasan.</t>
  </si>
  <si>
    <t>Merangkum catatan kondisi taman dan halaman kantor secara berkala;</t>
  </si>
  <si>
    <t>Memberikan layanan informasi;</t>
  </si>
  <si>
    <t>Membersihkan peralatan yang telah dipergunakan dan menyimpan dengan baik pada tempatnya;</t>
  </si>
  <si>
    <t>Menyiram, memberi pupuk, dan menghilangkan hama serta penyakit tanaman;</t>
  </si>
  <si>
    <t>Menyiapkan jenis tanaman dan peralatan untuk menata;</t>
  </si>
  <si>
    <t>Rata-rata</t>
  </si>
  <si>
    <t>Paling Lambat</t>
  </si>
  <si>
    <t>Paling Cepat</t>
  </si>
  <si>
    <t>KET</t>
  </si>
  <si>
    <t>PEGAWAI YANG DIBUTUHKAN</t>
  </si>
  <si>
    <t>BEBAN KERJA</t>
  </si>
  <si>
    <t>WAKTU KERJA EFEKTIF (MENIT)</t>
  </si>
  <si>
    <t>WAKTU PENYELESAIAN (MENIT)</t>
  </si>
  <si>
    <t>SATUAN HASIL</t>
  </si>
  <si>
    <t>URAIAN TUGAS</t>
  </si>
  <si>
    <t>NO</t>
  </si>
  <si>
    <t>:</t>
  </si>
  <si>
    <t xml:space="preserve">IKHTISAR JABATAN </t>
  </si>
  <si>
    <t>3.</t>
  </si>
  <si>
    <t>UNIT KERJA</t>
  </si>
  <si>
    <t>2.</t>
  </si>
  <si>
    <t>Pemelihara (Taman, halaman kantor, dan rumah dinas)</t>
  </si>
  <si>
    <t>NAMA JABATAN</t>
  </si>
  <si>
    <t>1.</t>
  </si>
  <si>
    <t>Melaporkan hasil pelaksanaan tugas;</t>
  </si>
  <si>
    <t>Menjalankan tugas;</t>
  </si>
  <si>
    <t>Memahami tugas yang diberikan atasan;</t>
  </si>
  <si>
    <t>Melaksanakan tugas kedinasan lain yang diberikan oleh pimpinan baik lisan maupun tertulis</t>
  </si>
  <si>
    <t>Melaporkan hasil pelaksanaan tugas.</t>
  </si>
  <si>
    <t>Membahas bahan laporan;</t>
  </si>
  <si>
    <t>Menyiapkan bahan laporan;</t>
  </si>
  <si>
    <t>Menyusun laporan sesuai dengan prosedur sebagai pertanggungjawaban perlaksanaan tugas kepada pimpinan.</t>
  </si>
  <si>
    <t>Menyimpan peralatan dalam gudang sesuai klasifikasi jenis barang.</t>
  </si>
  <si>
    <t>Mengumpulkan peralatan yang telah dibersihkan</t>
  </si>
  <si>
    <t>Data</t>
  </si>
  <si>
    <t>Menyimpan dan merawat peralatan yang digunakan agar tidak cepat rusak</t>
  </si>
  <si>
    <t>Membersihkan peralatan dan ruangan yang telah digunakan</t>
  </si>
  <si>
    <t>Mempersiapkan peralatan kebersihan.</t>
  </si>
  <si>
    <t>Membersihkan peralatan dan ruangan yang digunakan dengan menggunakan fasilitas yang ada agar tetap bersih dan siap digunakan kembali.</t>
  </si>
  <si>
    <t xml:space="preserve">Melaporkan kebutuhan yang diperlukan kepada atasan. </t>
  </si>
  <si>
    <t>Mendistribusikan kebutuhan;</t>
  </si>
  <si>
    <t>Mengambil barang dari gudang;</t>
  </si>
  <si>
    <t>Melakukan identifikasi jenis kebutuhan setiap ruangan;</t>
  </si>
  <si>
    <t>Menyajikan kebutuhan yang diperlukan sesuai perintah  agar pelaksanaan tugas berjalan lancar</t>
  </si>
  <si>
    <t>Menyiapkan peralatan yang diperlukan.</t>
  </si>
  <si>
    <t>Mengecek kondisi peralatan agar berfungsi;</t>
  </si>
  <si>
    <t>Mencatat peralatan yang diperlukan;</t>
  </si>
  <si>
    <t>Menyiapkan peralatan yang diperlukan oleh personil di lingkungan kantor  sesuai dengan prosedur kerja  agar pelaksanaan tugas berjalan lancar.</t>
  </si>
  <si>
    <t xml:space="preserve">Menyiapkan peralatan dan menyajikan kebutuhan sesuai dengan prosedur dan ketentuan peraturan perundang-undangan serta membersihkan dan merawat peralatan yang digunakan agar tetap terawat.
</t>
  </si>
  <si>
    <t>Pramu Kantor</t>
  </si>
  <si>
    <t>Melaporkan secara lisan dan tertulis kepada atasan apabila terjadi gangguan dan ketertiban dilingkungan kantor.</t>
  </si>
  <si>
    <t>Mengatur parkir kendaraan di lingkungan kantor;</t>
  </si>
  <si>
    <t>Mengisi/mencatat semua kejadian yang terjadi pada hari penjagaan pada buku piket/jaga;</t>
  </si>
  <si>
    <t>Melakukan kegiatan patroli pengamanan dan ketertiban lingkungan kantor  serta mengatur parkir kendaraan sesuai dengan  prosedur yang berlaku agar lingkungan kantor tertib dan aman.</t>
  </si>
  <si>
    <t>Melaporkan hasil perawatan dan pengamanan peralatan keamanan dan komunikasi kepada atasan.</t>
  </si>
  <si>
    <t>Melakukan perawatan dan pengamanan peralatan keamanan dan komunikasi;</t>
  </si>
  <si>
    <t>Mengajukan permohonan penggantian ataupun penambahan peralatan keamanan dan komunikasi apabila ada yang rusak, hilang atau kurang;</t>
  </si>
  <si>
    <t xml:space="preserve">Mengecek kondisi peralatan dan peralatan kantor;     </t>
  </si>
  <si>
    <t>Mencatat/menginventarisir peralatan keamanan dan komunikasi;</t>
  </si>
  <si>
    <t>Merawat dan mengamankan peralatan keamanan dan komunikasi sesuai dengan prosedur yang berlaku agar peralatan tetap terawat.</t>
  </si>
  <si>
    <t>Melaporkan hasil penjagaan kantor kepada atasan.</t>
  </si>
  <si>
    <t>Melakukan penjagaan kantor dan sekitarnya;</t>
  </si>
  <si>
    <t>Menyusun tugas-tugas yang harus dilaksanakan dalam penjagaan;</t>
  </si>
  <si>
    <t>Membuat dan mengatur jadwal dan petugas piket/jaga;</t>
  </si>
  <si>
    <t>Menyiapkan/membuat buku piket/jaga;</t>
  </si>
  <si>
    <t xml:space="preserve">Melakukan kegiatan penjagaan  kantor dan sekitarnya sesuai dengan  prosedur yang berlaku agar keamanan kantor terjaga. </t>
  </si>
  <si>
    <t>Melaksanakan kegiatan penjagaan dan kegiatan patroli serta mengatur parkir kendaraan di lingkungan kantor sesuai dengan prosedur dan ketentuan peraturan perundang-undangan agar keamanan kantor  dan ketertiban lingkungan kantor terjamin.</t>
  </si>
  <si>
    <t xml:space="preserve">Petugas Keamanan </t>
  </si>
  <si>
    <t>Melaksanakan tugas kedinasan lain yang diberikan oleh pimpinan baik lisan maupun tulisan</t>
  </si>
  <si>
    <t>Menyusun laporan sesuai dengan prosedur sebagai pertanggungjawaban perlaksanaan tugas kepada pimpinan</t>
  </si>
  <si>
    <t>Melaporkan penyimpanan peralatan dan perlengkapan kendaraan dinas kepada atasan.</t>
  </si>
  <si>
    <t>Menyimpan peralatan dan perlengkapan kendaraan dinas pada tempatnya;</t>
  </si>
  <si>
    <t>Mengecek ketersediaan dan menata peralatan dan perlengkapan kendaraan dinas;</t>
  </si>
  <si>
    <t>Menyimpan dengan baik peralatan dan perlengkapan kendaraan dinas sesuai dengan prosedur dan ketentuan peraturan perundang-undangan yang berlaku agar terjamin keamanannya.</t>
  </si>
  <si>
    <t>Melaporkan kelengkapan administrasi pemeliharaan kendaraan dinas kepada atasan.</t>
  </si>
  <si>
    <t>Menyiapkan bukti SPJ pembelian bahan bakar, biaya perawatan, dan penggantian suku cadang</t>
  </si>
  <si>
    <t>Menyiapkan bahan kelengkapan administrasi pemeliharaan kendaraan dinas sesuai dengan prosedur dan ketentuan peraturan perundang-undangan agar tertib administrasi</t>
  </si>
  <si>
    <t>Melaporkan kondisi kendaraan dinas kepada atasan.</t>
  </si>
  <si>
    <t>Memarkir dan menyimpan kendaraan pada tempat yang telah ditentukan</t>
  </si>
  <si>
    <t>Mengisi buku catatan perawatan kendaraan dinas;</t>
  </si>
  <si>
    <t>Membawa kendaraan ke bengkel untuk perawatan/servis secara periodik</t>
  </si>
  <si>
    <t>Membawa kendaraan ke bengkel apabila terdapat kerusakan</t>
  </si>
  <si>
    <t>Melaporkan kerusakan kendaraan berdasarkan pemeriksaan untuk perbaikan</t>
  </si>
  <si>
    <t>Melakukan pengecekan kondisi fisik dan mesin kendaraan secara berkala;</t>
  </si>
  <si>
    <t>Melakukan perawatan kendaraan dinas secara teratur sesuai dengan prosedur dan ketentuan peraturan perundang-undangan guna menunjang kelancaran penggunan kendaraan dinas operasional</t>
  </si>
  <si>
    <t>Melaporkan tujuan penggunaan kendaraan dinas.</t>
  </si>
  <si>
    <t>Mengoperasikan/mengemudikan kendaraan untuk kepentingan dinas sesuai dengan prosedur dan ketentuan peraturan perundang-undangan yang berlaku guna menunjang pelaksanaan kegiatan</t>
  </si>
  <si>
    <t>Menyiapkan kendaraan dinas dan perlengkapan kendaraan dinas sesuai dengan jadwal pesanan penggunaan kendaraan, prosedur dan ketentuan peraturan perundang-undangan untuk menunjang kelancaran penggunaan kendaraan dinas operasional</t>
  </si>
  <si>
    <t xml:space="preserve">Memeriksa, memanaskan, dan merawat kelengkapan kendaraan berdasarkan petunjuk norrna yang berlaku serta mengemudikan, memperbaiki, dan melaporkan segala kerusakan agar kondisi kendaraan selalu siap pakai. </t>
  </si>
  <si>
    <t xml:space="preserve">Pengemudi </t>
  </si>
  <si>
    <t>Melaksanakan tugas kedinasan lain yang diberikan oleh pimpinan baik lisan maupun tertulis.</t>
  </si>
  <si>
    <t>Menata arsip</t>
  </si>
  <si>
    <t>Memproses administrasi permintaan dan mendistribusikan barang persediaan;</t>
  </si>
  <si>
    <t>Melakukan stokopname barang persediaan semesteran dan tahunan;</t>
  </si>
  <si>
    <t>Menyusun laporan bulanan barang persediaan;</t>
  </si>
  <si>
    <t>Melaksanakan pencatatan mutasi masuk dan keluar persediaan;</t>
  </si>
  <si>
    <t>Mengumpulkan dan mengolah data sumber;</t>
  </si>
  <si>
    <t>Memahami peraturan perundangan-undangan tentang  pembukuan dan pelaporan barang persediaan;</t>
  </si>
  <si>
    <t>Melakukan tahap tindaklanjut yang meliputi pembukuan/pendaftaran data hasil inventarisasi, pembaruan DBR/DBL, penempelan blangko, dan melakukan rekonsiliasi;</t>
  </si>
  <si>
    <t>Melakukan pembahasan hasil pengolahan data dengan atasan;</t>
  </si>
  <si>
    <t>Melakukan pengolahan data inventarisasi;</t>
  </si>
  <si>
    <t>Melakukan identifikasi BMN yang meliputi pemberian nilai, mengelompokkan barang, meneliti kelengkapan barang;</t>
  </si>
  <si>
    <t>Melakukan pendataan BMN meliputi menghitung jumlah, meneliti kondisi, menempelkan label dan mencatat hasil invetarisasi;</t>
  </si>
  <si>
    <t>Blanko kertas kerja, label sementara, dan data awal.</t>
  </si>
  <si>
    <t>Mengumpulkan dokumen sumber, alat dan bahan, pemetaan lokasi pelaksanaan inventarisasi dan adminitrasi pelaksanaan kegiatan;</t>
  </si>
  <si>
    <t>Memahami peraturan perundangan-undangan tentang inventarisasi BMN;</t>
  </si>
  <si>
    <t>Melakukan pengamanan dokumen BMN;</t>
  </si>
  <si>
    <t>Mencatat BMN yang menjadi sumber PNBP;</t>
  </si>
  <si>
    <t>Mencatat perubahan kondisi barang ke dalam buku barang;</t>
  </si>
  <si>
    <t>Mencatat semua barang dan perubahannya atas perpindahan barang antar lokasi/ruangan ke dalam daftar barang ruangan atau daftar barang lainnya;</t>
  </si>
  <si>
    <t>Mencatat dan membukukan setiap mutasi BMN dan hasil inventarisasi BMN;</t>
  </si>
  <si>
    <t>Satu BMN satu buku/kartu</t>
  </si>
  <si>
    <t>Mencatat dan membukukan semua BMN dalam buku barang / kartu identitas barang;</t>
  </si>
  <si>
    <t>Memahami peraturan perundangan-undangan tentang pembukuan BMN;</t>
  </si>
  <si>
    <t>Melakukan pembaruan kartu pemeliharaan BMN;</t>
  </si>
  <si>
    <t>Memproses pelaksanaan perawatan/pemeliharaan BMN sesuai ketentuan;</t>
  </si>
  <si>
    <t>Mengusulkan perawatan/pemeliharaan BMN;</t>
  </si>
  <si>
    <t>Melakukan pembaruan data alokasi anggaran perawatan/pemeliharaan BMN;</t>
  </si>
  <si>
    <t>Mengolah data perawatan/pemeliharaan BMN;</t>
  </si>
  <si>
    <t>Melakukan pengecekan kondisi BMN;</t>
  </si>
  <si>
    <t>Memahami peraturan perundangan-undangan tentang perawatan/pemeliharaan BMN;</t>
  </si>
  <si>
    <t>Membahas hasil kegiatan pengamanan, pengawasan, dan pengendalian BMN dengan atasan;</t>
  </si>
  <si>
    <t>Menyusun laporan hasil pengamanan, pengawasan dan pengendalian BMN;</t>
  </si>
  <si>
    <t>Satu bulan 2 kali @ 300 menit</t>
  </si>
  <si>
    <t>Melaksanakan pengawasan dan pengendalian BMN;</t>
  </si>
  <si>
    <t>Menyiapkan bahan, alat  dan data pengamanan, pengawasan dan pengendalian (wasdal) BMN;</t>
  </si>
  <si>
    <t>Memahami peraturan perundangan-undangan tentang pengamanan, pengawasan dan pengendalian (wasdal) BMN;</t>
  </si>
  <si>
    <t>Dokumen</t>
  </si>
  <si>
    <t>Menyiapkan bahan, koordinasi dan penyusunan laporan untuk pengelolaan di bidang perlengkapan sesuai dengan prosedur dan ketentuan peraturan perundang-undangan agar tercapai tertib pengelolaan BMN</t>
  </si>
  <si>
    <t>Pengelola BMN</t>
  </si>
  <si>
    <t>Melaksanakan tugas</t>
  </si>
  <si>
    <t>Mempelajari tugas yang diberikan</t>
  </si>
  <si>
    <t>Menata arsip, menghadiri acara, mengantar tamu dinas, dsb.</t>
  </si>
  <si>
    <t>Jadwal Retensi Arsip (disingkat dengan JRA) adalah daftar yang berisi sekurang - kurangnya jangka waktu penyimpanan atau retensi, jenis arsip, dan keterangan yang berisi rekomendasi tentang penetapan suatu jenis arsip dimusnahkan, dinilai kembali, atau dipermanenkan yang dipergunakan sebagai pedoman penyusutan dan penyelamatan arsip.</t>
  </si>
  <si>
    <t>Melakukan penyusutan arsip pada Unit Kearsipan Sub Bagian Tata Usaha</t>
  </si>
  <si>
    <t xml:space="preserve">Menggandakan dokumen untuk mengantisipasi kehilangan </t>
  </si>
  <si>
    <t>Membuat catatan pengambilan arsip</t>
  </si>
  <si>
    <t>Mencari dokumen dalam folder arsip atau box arsip</t>
  </si>
  <si>
    <t>Membaca catatan dokumen dalam buku kendali naskah dinas, jaringan informasi kearsipan (SIAAP Online), dan daftar arsip aktif dan inaktif.</t>
  </si>
  <si>
    <t>Melakukan penemuan kembali arsip aktif dan inaktif pada Unit Kearsipan Sub Bagian Tata Usaha</t>
  </si>
  <si>
    <t>Menyusun laporan hasil penataan arsip aktif dan inaktif untuk diserahkan kepada Kepala Sub Bagian Tata Usaha.</t>
  </si>
  <si>
    <t>Melakukan pemeliharaan dan perawatan arsip;</t>
  </si>
  <si>
    <t>Membuat daftar arsip aktif, daftar isi berkas yang disimpan, daftar arsip inaktif yang disimpan;</t>
  </si>
  <si>
    <t>Menyiapkan folder arsip dan box arsip yang digunakan oleh unit pengolah dalam menyimpan arsip aktif dan inaktif;</t>
  </si>
  <si>
    <t>Memahami peraturan perundangan-undangan dan konsep (teori) tentang penataan arsip;</t>
  </si>
  <si>
    <t>Melakukan penataan arsip aktif dan inaktif pada Unit Kearsipan Sub Bagian Tata Usaha</t>
  </si>
  <si>
    <t>Menyampaikan  surat-surat yang akan dikirim via pos dan menyimpan bukti pengiriman dari pihak pos;</t>
  </si>
  <si>
    <t>Mengirimkan surat ke tempat tujuan dan menerima tanda terima penyerahan surat pada buku ekspedisi;</t>
  </si>
  <si>
    <t>Mencatat naskah dinas keluar dalam buku ekspedisi;</t>
  </si>
  <si>
    <t>Memasukkan surat ke dalam amplop dan mencatat tujuan pengiriman pada amplop;</t>
  </si>
  <si>
    <t xml:space="preserve">Mengembalikan berkas naskah dinas keluar kepada Unit Pengolah; </t>
  </si>
  <si>
    <t>Softfile dan hardfile</t>
  </si>
  <si>
    <t>Menyimpan dan memberkaskan pertinggal naskah dinas keluar secara kronologis;</t>
  </si>
  <si>
    <t>Memberikan nomor dan tanggal naskah dinas keluar Kepala Balai;</t>
  </si>
  <si>
    <t>Menerima dan memeriksa kelengkapan berkas net konsep naskah dinas keluar;</t>
  </si>
  <si>
    <t>Surat</t>
  </si>
  <si>
    <t>Melakukan pengurusan dan pengendalian naskah dinas keluar sesuai dengan prosedur dan ketentuan peraturan perundang-undangan untuk diproses lebih lanjut</t>
  </si>
  <si>
    <t>Menyampaikan Naskah Dinas Masuk yang telah diberi lembar disposisi;</t>
  </si>
  <si>
    <t>Mencatat naskah dinas masuk pada Kartu Kendali Naskah Dinas Masuk;</t>
  </si>
  <si>
    <t>Mengelompokkan naskah dinas masuk (rahasia atau terbuka) dan memeriksa kelengkapan naskah dinas masuk;</t>
  </si>
  <si>
    <t>Meneliti kebenaran alamat, membubuhkan paraf dan tanggal pada Lembar Pengantar;</t>
  </si>
  <si>
    <t>Menerima naskah dinas masuk dari pengirim;</t>
  </si>
  <si>
    <t>Melakukan pengurusan dan pengendalian naskah dinas masuk sesuai dengan prosedur dan ketentuan peraturan perundang-undangan untuk diproses lebih lanjut</t>
  </si>
  <si>
    <t>Menerima dan mempelajari   tata naskah dinas &amp; kearsipan sesuai dengan prosedur dan ketentuan peraturan perundang-undangan agar tercapai hasil yang optimal.</t>
  </si>
  <si>
    <t xml:space="preserve">Penata Usaha Umum </t>
  </si>
  <si>
    <t>Menata arsip, Mengikuti rapat, mendampingi tamu, dll.</t>
  </si>
  <si>
    <t>Menyajikan hasil penyusunan rencana kebutuhan anggaran untuk diserahkan kepada PPK.</t>
  </si>
  <si>
    <t>Membahas hasil penyusunan rencana kebutuhan anggaran dengan atasan;</t>
  </si>
  <si>
    <t>Memahami peraturan perundangan-undangan dan konsep (teori) tentang penyusunan rencana kebutuhan anggaran;</t>
  </si>
  <si>
    <t>Menyusun rencana kebutuhan anggaran sesuai dengan prosedur dan ketentuan peraturan perundang-undangan untuk tertib administrasi keuangan.</t>
  </si>
  <si>
    <t>Melakukan penghitungan pembayaran uang makan, tunjangan kinerja dan hak pegawai lainnya;</t>
  </si>
  <si>
    <t>Memahami peraturan perundangan-undangan dan konsep (teori) tentang pembayaran gaji dan tunjangan pegawai (ASN dan tenaga kontrak);</t>
  </si>
  <si>
    <t>Satu berkas dokumen terdiri dari dokumen pertanggungjawaban pembayaran gaji, tunkin, uang makan, dsb.</t>
  </si>
  <si>
    <t>Melaksanakan pengelolaan pembayaran gaji dan tunjangan pegawai (ASN dan tenaga kontrak) sesuai dengan prosedur dan ketentuan peraturan perundang-undangan untuk tertib administrasi keuangan.</t>
  </si>
  <si>
    <t>Menyusun dokumen pertanggungjawaban keuangan;</t>
  </si>
  <si>
    <t>Melakukan verifikasi ketersediaan alokasi anggaran dan melakukan update pada kontrol realisasi anggaran;</t>
  </si>
  <si>
    <t>Mengumpulkan, mengolah dan melakukan verikasi atas dokumen pembelian/pembayaran;</t>
  </si>
  <si>
    <t>Memahami peraturan perundangan-undangan dan konsep (teori) tentang dokumen SPBy;</t>
  </si>
  <si>
    <t>Menyiapkan dokumen Surat Perintah Pembayaran (SPBy) sesuai dengan prosedur dan ketentuan peraturan perundang-undangan untuk tertib administrasi keuangan.</t>
  </si>
  <si>
    <t xml:space="preserve">Penata Administrasi Keuangan </t>
  </si>
  <si>
    <t>Pengolah Data</t>
  </si>
  <si>
    <t>Menelaah peraturan perundang-undangan yang telah diklasifikasikan;</t>
  </si>
  <si>
    <t xml:space="preserve">Analis Data </t>
  </si>
  <si>
    <t>Menjalankan tugas ke luar kota</t>
  </si>
  <si>
    <t>Mengantar pengguna kendaraan dinas kembali ke kantor</t>
  </si>
  <si>
    <t>Menunggu (stand by) pengguna kendaraan dinas bila diperlukan</t>
  </si>
  <si>
    <t>Mengantar pengguna kendaraan dinas ke tempat tujuan</t>
  </si>
  <si>
    <t>Menjemput pengguna kendaraan dinas</t>
  </si>
  <si>
    <t>Melaporkan kesiapan kendaraan dan perlengkapan kendaraan dinas kepada atasan</t>
  </si>
  <si>
    <t>Membeli bahan bakar kendaraan dinas</t>
  </si>
  <si>
    <t>Membersihkan kendaraan dinas sebelum dan setelah digunakan</t>
  </si>
  <si>
    <t>Menyiapkan dan memeriksa surat-surat kendaraan dan SIM pengemudi</t>
  </si>
  <si>
    <t>Setiap kendaraan 15 menit</t>
  </si>
  <si>
    <t>Mengecek kondisi fisik dan perlengkapan kendaraan : ban, bahan bakar, oli mesin, PPPK, dongkrak, dll</t>
  </si>
  <si>
    <t>Terdapat 7 kendaraan dinas</t>
  </si>
  <si>
    <t>Urusan Umum Subbagian Tata Usaha</t>
  </si>
  <si>
    <t>Menyusun laporan hasil pemantauan dan bimbingan teknis tata naskah dinas &amp; tata kearsipan.</t>
  </si>
  <si>
    <t>Melaksanakan pemantauan dan bimbingan teknis tata naskah dinas &amp; tata kearsipan;</t>
  </si>
  <si>
    <t>Menyiapkan bahan pemantauan dan bimbingan teknis tata naskah dinas &amp; tata kearsipan;</t>
  </si>
  <si>
    <t>Meminta arahan tentang pelaksanaan pemantauan dan bimbingan teknis tata naskah dinas &amp; tata kearsipan kepada  Kepala Sub Bagian Tata Usaha;</t>
  </si>
  <si>
    <t>Memahami peraturan perundangan-undangan dan konsep (teori) tentang tata naskah dinas &amp; tata kearsipan;</t>
  </si>
  <si>
    <t>Melaksanakan pemantauan dan bimbingan teknis pelaksanaan tata naskah dinas &amp; tata kearsipan pada Unit Pengolah Sub Bagian Tata Usaha dan Seksi Pengelolaan Taman Nasional Wilayah</t>
  </si>
  <si>
    <t>Kirim via pos</t>
  </si>
  <si>
    <t>Memindahkan arsip inaktif yang telah habis retensinya ke Unit Kearsipan Eselon I dengan dilengkapi Daftar Arsip serta Berita Acara Pemindahan Arsip Inaktif yang ditandatangani oleh Kepala Balai dan Pimpinan Unit Kearsipan Eselon I</t>
  </si>
  <si>
    <t xml:space="preserve">Melakukan pelaporan terhadap keberadaan arsip terjaga kepada Unit Kearsipan Eselon I dan menyerahkan salinan otentik dari naskah asli arsip terjaga </t>
  </si>
  <si>
    <t xml:space="preserve">Menata Arsip dan membuat Daftar Arsip yang akan dipindahkan ke Unit Kearsipan Eselon I </t>
  </si>
  <si>
    <t>Melakukan seleksi dan penilaian arsip inaktif yang masih perlu disimpan dan arsip yang harus dipindahkan ke Unit Kearsipan Eselon I berdasarkan Jadwal Retensi Arsip</t>
  </si>
  <si>
    <t>Memeriksa dan menerima arsip inaktif beserta daftar arsip dan Berita Acara Pemindahan Arsip Inaktif dari Unit Pengolah, mengolah dan menyimpan arsip inaktif yang dipindahkan dari Unit Pengolah</t>
  </si>
  <si>
    <t>Menyerahkan dokumen kepada Kepala Sub Bagian Tata Usaha</t>
  </si>
  <si>
    <t>Jika arsip berada di tempat arsip Pasaranyar membutuhkan waktu 2 jam perjalanan</t>
  </si>
  <si>
    <t>Membuat Kode Klasifikasi Arsip lingkup Balai Taman Nasional Alas Purwo;</t>
  </si>
  <si>
    <t>Meminta arahan tentang penataan arsip aktif dan inaktif kepada  Kepala Sub Bagian Tata Usaha;</t>
  </si>
  <si>
    <t>Menyajikan konsep laporan evaluasi tata naskah dinas untuk diserahkan kepada Kepala Sub Bagian Tata Usaha.</t>
  </si>
  <si>
    <t>Membahas hasil penyusunan laporan evaluasi tata naskah dinas dengan atasan;</t>
  </si>
  <si>
    <t>Menyusun laporan evaluasi tata naskah dinas;</t>
  </si>
  <si>
    <t>Mengevaluasi tata naskah dinas;</t>
  </si>
  <si>
    <t>Mengklasifikasikan bahan dan data terkait evaluasi tata naskah dinas;</t>
  </si>
  <si>
    <t>Mengumpulkan bahan dan data terkait evaluasi tata naskah dinas;</t>
  </si>
  <si>
    <t>Meminta arahan tentang evaluasi tata naskah dinas kepada  Kepala Sub Bagian Tata Usaha;</t>
  </si>
  <si>
    <t>Memahami peraturan perundangan-undangan dan konsep (teori) tentang tata naskah dinas;</t>
  </si>
  <si>
    <t>Tata naskah dinas adalah penyelenggaraan komunikasi tulis yang meliputi pengaturan jenis, format, penyiapan, pengamanan, pengabsahan, distribusi dan penyimpanan naskah dinas, serta media yang digunakan dalam komunikasi kedinasan.</t>
  </si>
  <si>
    <t>Mengevaluasi tata naskah dinas sesuai dengan prosedur dan ketentuan peraturan perundang-undangan sebagai bahan perbaikan selanjutnya</t>
  </si>
  <si>
    <t>Mengirimkan surat melalui faxsimile dan mengkonfirmasi ke pihak penerima surat atas surat yang dikirim;</t>
  </si>
  <si>
    <t>150 surat @ 30 menit</t>
  </si>
  <si>
    <t>Menerima berkas naskah dinas keluar Kepala Balai yang telah ditandatangani;</t>
  </si>
  <si>
    <t>Menyampaikan berkas net konsep naskah dinas keluar kepada Kepala Balai;</t>
  </si>
  <si>
    <t>Mencatat disposisi Kepala Balai dan menyampaikan Naskah Dinas Masuk pada Unit Pengolah.</t>
  </si>
  <si>
    <t>Menerima Naskah Dinas Masuk dan lembar disposisi yang telah diberi disposisi Kepala Balai;</t>
  </si>
  <si>
    <t>Membuat jurnal/ catatan taman, halaman kantor, dan halaman rumah dinas secara berkala sesuai prosedur dan arahan pimpinan agar dapat mengetahui kondisi taman dan halaman kantor.</t>
  </si>
  <si>
    <t>Melaporkan hasil layanan informasi perawatan dan penataan taman, halaman kantor, dan halaman rumah dinas kepada atasan.</t>
  </si>
  <si>
    <t>Memberikan layanan informasi tentang perawatan dan penataan taman,halaman kantor, dan halaman rumah dinas.</t>
  </si>
  <si>
    <t>Menerima dan menyimpan dengan baik bahan dan peralatan yang digunakan untuk menanam, membersihkan, merawat, dan menata taman, halaman kantor, dan halaman rumah dinas;</t>
  </si>
  <si>
    <t>Mengajukan kebutuhan bahan dan peralatan yang digunakan untuk menanam, membersihkan, merawat, dan menata taman, halaman kantor, dan halaman rumah dinas;</t>
  </si>
  <si>
    <t>Meminta arahan terkait penggunaan bahan dan peralatan yang digunakan untuk menanam, membersihkan, merawat, dan menata taman, halaman kantor, dan halaman rumah dinas kepada Kepala Subbagian Tata Usaha;</t>
  </si>
  <si>
    <t>Memahami penggunaan bahan dan peralatan yang digunakan untuk menanam, membersihkan, merawat, dan menata taman, halaman kantor, dan halaman rumah dinas;</t>
  </si>
  <si>
    <t>Mengajukan kebutuhan bahan dan peralatan kebersihan, pemeliharaan, dan penataan taman, halaman kantor, dan halaman rumah dinas sesuai dengan prosedur dan arahan pimpinan agar tersedia bahan dan peralatan yang sesuai dan baik kondisinya.</t>
  </si>
  <si>
    <t>Melaporkan hasil perawatan taman, halaman kantor, dan halaman rumah dinas kepada atasan.</t>
  </si>
  <si>
    <t>Memeriksa tanaman dan kebersihan taman, halaman kantor, dan halaman rumah dinas serta mencatat hasil pemeriksaan  kedalam buku catatan khusus/ buku kendali;</t>
  </si>
  <si>
    <t>Membersihkan taman, halaman kantor, dan halaman rumah dinas;</t>
  </si>
  <si>
    <t>Menyiapkan bahan dan peralatan yang digunakan untuk membersihkan dan merawat taman, halaman kantor, dan halaman rumah dinas;</t>
  </si>
  <si>
    <t>Membersihkan dan merawat taman, halaman kantor, dan halaman rumah dinas sesuai dengan prosedur dan arahan pimpinan agar taman dan halaman kantor terpelihara dengan baik.</t>
  </si>
  <si>
    <t>Melaporkan hasil penataan kepada Kepala Subbagian Tata Usaha.</t>
  </si>
  <si>
    <t>Menanam dan menata taman, halaman kantor, dan halaman rumah dinas;</t>
  </si>
  <si>
    <t>Meminta arahan terkait penataan taman, halaman kantor, dan halaman rumah dinas kepada Kepala Subbagian Tata Usaha;</t>
  </si>
  <si>
    <t>Memahami aturan terkait penataan taman, halaman kantor, dan halaman rumah dinas;</t>
  </si>
  <si>
    <t>Satu tahun 3 kali@3 tempat</t>
  </si>
  <si>
    <t>Menanam dan menata taman, halaman kantor, dan halaman rumah dinas sesuai dengan prosedur dan arahan pimpinan agar taman, halaman kantor, dan halaman rumah dinas terlihat rapih dan indah.</t>
  </si>
  <si>
    <t>Menanam, membersihkan, merawat dan menata taman, halaman kantor dan halaman rumah dinas sesuai prosedur dan  arahan pimpinan agar taman, halaman kantor, dan halaman rumah dinas terawat dengan baik.</t>
  </si>
  <si>
    <t>Jam 16.00-21.00 dan jam 05.00-07.00</t>
  </si>
  <si>
    <t>Contohnya mengikuti rapat dan bimtek di luar kota</t>
  </si>
  <si>
    <t>Menyiapkan laporan secara berkala Radio/Komputer.</t>
  </si>
  <si>
    <t>Menyediakan informasi terkait pemeliharaan peralatan Radio/Komputer</t>
  </si>
  <si>
    <t>Mengatur pemeliharaan peralatan Radio/Komputer sesuai prosedur dan ketentuan peraturan perundang-undangan agar pekerjaan dapat berjalan dengan lancar</t>
  </si>
  <si>
    <t>Melaporkan ke atasan terkait kerusakan Radio/Komputer</t>
  </si>
  <si>
    <t>Menyiapkan perkiraan peralatan yang dibutuhkan</t>
  </si>
  <si>
    <t>Mengecek peralatan Radio/Komputer yang rusak sesuai prosedur dan ketentuan peraturan perundang-undangan agar pekerjaan dapat berjalan dengan lancar</t>
  </si>
  <si>
    <t>Melaporkan ke atasan terkait inspeksi radio/komputer</t>
  </si>
  <si>
    <t>Memeriksa peralatan untuk radio/komputer yang mengalami kerusakan</t>
  </si>
  <si>
    <t>Memahami peralatan radio/komputer</t>
  </si>
  <si>
    <t>Melakukan inspeksi peralatan radio/komputer sesuai prosedur dan ketentuan peraturan perundang-undangan agar pekerjaan dapat berjalan dengan lancar</t>
  </si>
  <si>
    <t>Membuat laporan  pemantauan radio/komputer dan menyerahakan kepada kepala Sub Bagian Tata Usaha</t>
  </si>
  <si>
    <t>Menyediakan peralatan dalam pemantauan radio/komputer</t>
  </si>
  <si>
    <t>Membuat kabel jaringan untuk pemantauan radio/komputer</t>
  </si>
  <si>
    <t>Memahami teknis pemantauan radio/komputer</t>
  </si>
  <si>
    <t>Melaksanakan pemantauan radio/komputer sesuai prosedur dan peraturan perundang-undangan agar pekerjaan dapat berjalan dengan optimal</t>
  </si>
  <si>
    <t>Membuat laporan pengelolaan jaringan komputer dan menyerahkan kepada Kepala Sub Bagian Tata Usaha</t>
  </si>
  <si>
    <t>Menyediakan informasi tentang pengelolaan jaringan komputer</t>
  </si>
  <si>
    <t>Menyiapkan bahan/alat pengendalian komputer</t>
  </si>
  <si>
    <t>Memahami pengelolaan jaringan komputer</t>
  </si>
  <si>
    <t>Penggunaan wifi, kabel LAN, dan printer di kantor balai, seksi 1, dan seksi 2.</t>
  </si>
  <si>
    <t>Mengelola jaringan komputer baik lokal maupun internet sesuai prosedur dan ketentuan peraturan perundang-undangan agar pekerjaan dapat berjalan dengan lancar</t>
  </si>
  <si>
    <t>Membuat laporan pemeliharaan berkala radio/komputer dan menyerahkan kepada Kepala Sub Bagian Tata Usaha</t>
  </si>
  <si>
    <t>Setiap hari 60 menit</t>
  </si>
  <si>
    <t>Membersihkan peralatan radio/komputer</t>
  </si>
  <si>
    <t>Menyiapkan sarana/prasarana radio/komputer</t>
  </si>
  <si>
    <t>Memahami teknis pemeliharaan sistem komputer</t>
  </si>
  <si>
    <t>Wilayah kerja balai, seksi 1 dan seksi 2</t>
  </si>
  <si>
    <t xml:space="preserve">Melakukan pemeliharaan sistem radio/komputer secara berkala sesuai prosedur dan ketentuan peraturan perundang-undangan agar proses dapat berlanjut. </t>
  </si>
  <si>
    <t>Mengendalikan, memantau, mengecek peralatan yang rusak, dan mengatur pemeliharaan radio/komputer sesuai prosedur dan ketentuan peraturan perundang-undangan agar pekerjaan dapat berjalan dengan lancar</t>
  </si>
  <si>
    <t>Urusan Perlengkapan dan Rumah Tangga Subbagian Tata Usaha</t>
  </si>
  <si>
    <t xml:space="preserve">Operator (Radio/Komputer) </t>
  </si>
  <si>
    <t>Melaporkan standart pelayanan perpustakaan kepada Kepala Subbag Tata Usaha.</t>
  </si>
  <si>
    <t>Melayani lewat email;</t>
  </si>
  <si>
    <t>Menginput data peminjaman buku/laporan/jurnal;</t>
  </si>
  <si>
    <t>Membuat kliping koran;</t>
  </si>
  <si>
    <t>Menyiapkan buku registrasi peminjaman;</t>
  </si>
  <si>
    <t>Melaksanakan pelayanan perpustakaan yang ada di kantor dan luar kantor sesuai dengan prosedur dan ketentuan peraturan perundang-undangan untuk memudahakan pemakai menemukan literature yang dibutuhkan.</t>
  </si>
  <si>
    <t>Melaporkan perawatan dan pemeliharaan bahan perpustakaan kepada kepala Subbag Tata Usaha.</t>
  </si>
  <si>
    <t>Penyiangan buku/laporan/jurnal;</t>
  </si>
  <si>
    <t>Mengganti sampul, label yang rusak;</t>
  </si>
  <si>
    <t>Memberi kamper dan penyemprotan obat anti rayap;</t>
  </si>
  <si>
    <t>Melakukan perawatan dan pemeliharaan koleksi perpustakaan sesuai dengan prosedur dan ketentuan peraturan perundang-undangan agar literature yang ada di perpustakaan terawat.</t>
  </si>
  <si>
    <t>Melaporkan hasil pengolahan data buku/laporan/jurnal kepada kepala Subbag Tata Usaha.</t>
  </si>
  <si>
    <t>Menyusun buku di rak buku;</t>
  </si>
  <si>
    <t>Memasang kelengkapan buku (kantung buku, slip peminjaman);</t>
  </si>
  <si>
    <t>Mencetak dan memasang label buku/laporan/jurnal;</t>
  </si>
  <si>
    <t>Mengentry buku ke database perpustakaan;</t>
  </si>
  <si>
    <t>Memasukkan ke dalam daftar inventaris dan menulis inventaris buku;</t>
  </si>
  <si>
    <t>Memberi klasifikasi buku/laporan/jurnal;</t>
  </si>
  <si>
    <t>Memberi cap instansi, memberi cap inventarisasi pada buku/laporan/jurnal;</t>
  </si>
  <si>
    <t>Memilah data buku/laporan/jurnal yang ada di perpustakaan;</t>
  </si>
  <si>
    <t>Mengelola data buku/laporan/jurnal yang masuk ke perpustakaan dengan cara menabulasi sesuai dengan prosedur dan arahan pimpinan untuk database pengelompokan dan ketersediaan buku/laporan/jurnal perpustakaan di lingkungan Balai TN.</t>
  </si>
  <si>
    <t>Melaporkan hasil pengadaan bahan perpustakaan kepada kepala Subbag Tata Usaha.</t>
  </si>
  <si>
    <t>Memilih judul buku yang akan di beli untuk pengadaan bahan perpustakaan;</t>
  </si>
  <si>
    <t>Meminta arahan terkait pengadaan bahan perpustakaan kepada kepala Subbag Tata Usaha;</t>
  </si>
  <si>
    <t>Memahami peraturan terkait pengadaan bahan perpustakaan;</t>
  </si>
  <si>
    <t>Melakukan pengadaan bahan perpustakaan sesuai dengan prosedur dan ketentuan peraturan perundang-undangan untuk optimalisasi ketersediaan literatur pada BTN.</t>
  </si>
  <si>
    <t>Melaporkan data buku/laporan/jurnal yang masuk ke perpustakaan kepada Kepala Subbag Tata Usaha.</t>
  </si>
  <si>
    <t>Merekapitulasi data buku/laporan/jurnal yang masuk ke perpustakaan;</t>
  </si>
  <si>
    <t>Memilah data yang sesuai dengan kebutuhan perpustakaan di lingkungan Balai TN;</t>
  </si>
  <si>
    <t>Mengumpulkan berbagai bahan yang terkait dengan hasil kegiatan/kinerja unit di lingkungan Balai TN;</t>
  </si>
  <si>
    <t>Menyeleksi data buku/laporan/jurnal yang masuk ke perpustakaan sesuai dengan prosedur dan ketentuan peraturan perundang-undangan sebagai dasar penyajian perpustakaan  Balai TN.</t>
  </si>
  <si>
    <t>Melaporkan hasil pengumpulan bahan perpustakaan kepada kepala Subbag Tata Usaha.</t>
  </si>
  <si>
    <t>Memilah bahan perpustakaan yang akan dijadikan literature pada perpustakaan;</t>
  </si>
  <si>
    <t>Mengumpulkan bahan perpustakaan;</t>
  </si>
  <si>
    <t>Meminta arahan terkait pengumpulan bahan perpustakaan kepada kepala Subbag Tata Usaha;</t>
  </si>
  <si>
    <t>Memahami peraturan terkait perpustakaan;</t>
  </si>
  <si>
    <t>Mengumpulkan bahan perpustakaan sesuai dengan prosedur dan ketentuan peraturan perundang-undangan untuk kelengkapan literatur pada perpustakaan BTN.</t>
  </si>
  <si>
    <t>Mengumpulkan, mengolah dan mencatat data perpustakaan sesuai dengan prosedur dan ketentuan peraturan perundang-undangan serta arahan pimpinan dalam rangka mendukung kelancaran penyajian perpustakaan di lingkungan Balai TN.</t>
  </si>
  <si>
    <t>Pengelola Perpustakaan</t>
  </si>
  <si>
    <t>Menyajikan konsep rencana umum pengadaan dan KAK pengadaan barang/jasa untuk diserahkan kepada Kepala Subbagian Tata Usaha</t>
  </si>
  <si>
    <t>Membahas rencana umum pengadaan dan KAK pengadaan BMN dengan atasan</t>
  </si>
  <si>
    <t>Menyusun KAK pengadaan barang/jasa</t>
  </si>
  <si>
    <t>Melakukan update data pada aplikasi SIRUP</t>
  </si>
  <si>
    <t>Mengumpulkan dan mengolah data rencana kegiatan dan anggaran serta petunjuk operasional kegiatan</t>
  </si>
  <si>
    <t>Meminta arahan tentang pengadaan BMN kepada  Kepala Subbagian Tata Usaha</t>
  </si>
  <si>
    <t>Memahami peraturan perundangan-undangan tentang pengadaan BMN</t>
  </si>
  <si>
    <t>Menyusun rencana umum pengadaan (RUP) dan KAK pengadaan BMN</t>
  </si>
  <si>
    <t>Menyerahkan konsep laporan aplikasi SIMAK, BMN, SIMAN dan Persediaan kepada Kepala Subbagian Tata Usaha</t>
  </si>
  <si>
    <t>Menyusun laporan aplikasi SIMAK BMN, SIMAN dan Persediaan</t>
  </si>
  <si>
    <t>Melakukan rekonsiliasi data BMN dengan UAKPA/PPK;</t>
  </si>
  <si>
    <t>Melakukan rekonsiliasi data BMN dengan persediaan;</t>
  </si>
  <si>
    <t>Menginput data masuk atau keluar BMN/Persediaan pada aplikasi SIMAK BMN, SIMAN dan Persediaan;</t>
  </si>
  <si>
    <t>Mengklasifikasikan data SIMAK BMN, SIMAN dan Persediaan;</t>
  </si>
  <si>
    <t>Mengkoordinasikan pengelolaan aplikasi SIMAK BMN, SIMAN dan Persediaan dengan pihak terkait;</t>
  </si>
  <si>
    <t>Menyiapkan bahan pengelolaan aplikasi SIMAK BMN, SIMAN dan Persediaan;</t>
  </si>
  <si>
    <t>Meminta arahan tentang pengelolaan aplikasi SIMAK BMN, SIMAN dan Persediaan kepada  Kepala Subbagian Tata Usaha;</t>
  </si>
  <si>
    <t>Memahami peraturan perundangan-undangan tentang pengelolaan aplikasi SIMAK BMN, SIMAN dan Persediaan;</t>
  </si>
  <si>
    <t>Mengelola aplikasi SIMAK BMN, SIMAN dan Persediaan sesuai dengan prosedur dan ketentuan peraturan perundang-undangan untuk tertib pencatatan dan penatausahaan BMN/Persediaan.</t>
  </si>
  <si>
    <t>Menyerahkan konsep laporan hibah masuk BMN/Persediaan kepada Kepala Subbagian Tata Usaha.</t>
  </si>
  <si>
    <t>Membahas dengan atasan hasil penyusunan laporan hibah masuk BMN/Persediaan;</t>
  </si>
  <si>
    <t>Menyusun laporan hibah masuk BMN/Persediaan;</t>
  </si>
  <si>
    <t>Mengkoordinasikan hibah masuk BMN/Persediaan dengan pihak terkait;</t>
  </si>
  <si>
    <t>Menyiapkan bahan pengelolaan hibah masuk BMN/Persediaan;</t>
  </si>
  <si>
    <t>Meminta arahan tentang pengelolaan hibah masuk BMN/Persediaan kepada  Kepala Subbagian Tata Usaha;</t>
  </si>
  <si>
    <t>Memahami peraturan perundangan-undangan tentang hibah masuk BMN/Persediaan;</t>
  </si>
  <si>
    <t>Mengelola hibah masuk BMN/Persediaan sesuai dengan prosedur dan ketentuan peraturan perundang-undangan untuk mewujudkan tertib pengelolaan hibah.</t>
  </si>
  <si>
    <t>Menyerahkan laporan hasil pembukuan barang persediaan kepada Kepala Subbagian Tata Usaha.</t>
  </si>
  <si>
    <t>Dua sampai 4 hari</t>
  </si>
  <si>
    <t>Meminta arahan tentang  laporan barang kuasa pengguna (LBKP) tahunan kepada  Kepala Subbagian Tata Usaha;</t>
  </si>
  <si>
    <t>Melaksanakan pembukuan dan pelaporan barang persediaan sesuai dengan prosedur dan ketentuan peraturan perundang-undangan  untuk mewujudkan tertib fisik, tertib administrasi dan tertib hukum.</t>
  </si>
  <si>
    <t>Menyajikan data bahan penyusunan laporan untuk diserahkan kepada Kepala Subbagian Tata Usaha.</t>
  </si>
  <si>
    <t>Melakukan rekonsiliasi DBKP dengan KPKNL;</t>
  </si>
  <si>
    <t>Mengumpulkan dan mengolah data BMN;</t>
  </si>
  <si>
    <t>Memahami peraturan perundangan-undangan tentang  laporan barang kuasa pengguna (LBKP) tahunan ;</t>
  </si>
  <si>
    <t>Membantu menyusun laporan barang kuasa pengguna (LBKP) tahunan sesuai dengan prosedur dan ketentuan peraturan perundang-undangan  untuk mewujudkan tertib fisik, tertib administrasi dan tertib hukum.</t>
  </si>
  <si>
    <t>Meminta arahan tentang  laporan barang kuasa pengguna (LBKP) semesteran kepada  Kepala Subbagian Tata Usaha;</t>
  </si>
  <si>
    <t>Memahami peraturan perundangan-undangan tentang  laporan barang kuasa pengguna (LBKP) semesteran ;</t>
  </si>
  <si>
    <t>Membantu menyusun laporan barang kuasa pengguna (LBKP) semesteran sesuai dengan prosedur dan ketentuan peraturan perundang-undangan  untuk mewujudkan tertib fisik, tertib administrasi dan tertib hukum.</t>
  </si>
  <si>
    <t>Menyerahkan laporan hasil olah data dan tindak lanjut inventarisasi.</t>
  </si>
  <si>
    <t>Meminta arahan tentang inventarisasi BMN kepada  Kepala Subbagian Tata Usaha;</t>
  </si>
  <si>
    <t>Membantu melaksanakan inventarisasi BMN sesuai dengan prosedur dan ketentuan peraturan perundang-undangan  untuk mewujudkan tertib fisik, tertib administrasi dan tertib hukum.</t>
  </si>
  <si>
    <t>Menyusun dan menyerahkan laporan hasil pembukuan BMN kepada Kepala Subbagian Tata Usaha.</t>
  </si>
  <si>
    <t>Setiap semester disusun</t>
  </si>
  <si>
    <t>Membuat daftar barang kuasa pengguna (DBKP);</t>
  </si>
  <si>
    <t>Meminta arahan tentang pembukuan BMN kepada  Kepala Subbagian Tata Usaha;</t>
  </si>
  <si>
    <t>Melaksanakan proses pembukuan BMN sesuai dengan prosedur dan ketentuan peraturan perundang-undangan  untuk mewujudkan tertib fisik, tertib administrasi dan tertib hukum.</t>
  </si>
  <si>
    <t>Menyerahkan laporan hasil pembaruan data pemindahtanganan BMN.</t>
  </si>
  <si>
    <t>Aplikasi SIMAK dan SIMAN</t>
  </si>
  <si>
    <t>Melakukan pembaruan data pemindahtanganan BMN;</t>
  </si>
  <si>
    <t>proses: pembayaran,penyerahan fisik ( pembuatan BAST sekitar 30 menit per transaksi),melaporkan ke kpknl atas pembayaran sehingga terbit risalah lelang, meminta rokomendasi penghapusan ke eselon 1 (sekditjen KSDA), meminta penerbitan SK penghapusan Biro Umum (surat dilengkapi dengan dokumen).</t>
  </si>
  <si>
    <t>Melakukan pemindahtanganan BMN;</t>
  </si>
  <si>
    <t>termasuk monitoring progres dokumen persetujuan pemindahtanganan BMN</t>
  </si>
  <si>
    <t>Menyiapkan dan memproses dokumen pengusulan pemindahtanganan BMN;</t>
  </si>
  <si>
    <t>Melakukan pengecekan dan mengumpulkan barang yang akan dilakukan pemindahtanganan;</t>
  </si>
  <si>
    <t>Melakukan koordinasi dan konsultasi;</t>
  </si>
  <si>
    <t>Mengumpulkan dan mengolah data pemindahtanganan BMN;</t>
  </si>
  <si>
    <t>Meminta arahan tentang pemindahtanganan BMN kepada  Kepala Subbagian Tata Usaha;</t>
  </si>
  <si>
    <t>Memahami peraturan perundangan-undangan tentang pemindahtanganan BMN;</t>
  </si>
  <si>
    <t>Membantu melaksanakan pemindahtanganan BMN sesuai dengan prosedur dan ketentuan peraturan perundang-undangan  untuk mewujudkan tertib fisik, tertib administrasi dan tertib hukum.</t>
  </si>
  <si>
    <t>Menyerahkan laporan hasil pembaruan data penghapusan BMN kepada Kepala Subbagian Tata Usaha</t>
  </si>
  <si>
    <t>Melakukan pembaruan data hasil penghapusan BMN</t>
  </si>
  <si>
    <t>Melaksanakan penghapusan BMN sesuai ketentuan</t>
  </si>
  <si>
    <t>termasuk monitoring progres dokumen persetujuan penghapusan BMN</t>
  </si>
  <si>
    <t>Menyiapkan dan memproses dokumen pengusulan penghapusan BMN</t>
  </si>
  <si>
    <t>Melakukan pengecekan dan mengumpulkan barang yang akan dihapuskan</t>
  </si>
  <si>
    <t>Melakukan koordinasi dan konsultasi</t>
  </si>
  <si>
    <t>Mengumpulkan dan mengolah data penghapusan BMN</t>
  </si>
  <si>
    <t>Meminta arahan tentang penghapusan BMN kepada  Kepala Subbagian Tata Usaha</t>
  </si>
  <si>
    <t>Memahami peraturan perundangan-undangan tentang penghapusan BMN</t>
  </si>
  <si>
    <t>Membantu melaksanakan penghapusan BMN sesuai dengan prosedur dan ketentuan peraturan perundang-undangan  untuk mewujudkan tertib fisik, tertib administrasi dan tertib hukum.</t>
  </si>
  <si>
    <t>Menyerahkan laporan hasil pembaharuan data pemusnahan BMN kepada Kepala Subbagian Tata Usaha</t>
  </si>
  <si>
    <t>Melakukan pembaruan data hasil pemusnahan BMN</t>
  </si>
  <si>
    <t>Melaksanakan pemusnahan BMN sesuai ketentuan</t>
  </si>
  <si>
    <t>Termasuk memonitor progress persetujuan pemusnahan BMN</t>
  </si>
  <si>
    <t>Menyiapkan dan memproses dokumen pengusulan pemusnahan BMN</t>
  </si>
  <si>
    <t>Melakukan pengecekan dan mengumpulkan barang yang akan dimusnahkan;</t>
  </si>
  <si>
    <t>Mengumpulkan dan mengolah data pemusnahan BMN;</t>
  </si>
  <si>
    <t>Meminta arahan tentang penghapusan BMN kepada  Kepala Subbagian Tata Usaha;</t>
  </si>
  <si>
    <t>Memahami peraturan perundangan-undangan tentang penghapusan BMN;</t>
  </si>
  <si>
    <t>Membantu melaksanakan pemusnahan BMN sesuai dengan prosedur dan ketentuan peraturan perundang-undangan  untuk mewujudkan tertib fisik, tertib administrasi dan tertib hukum.</t>
  </si>
  <si>
    <t>Menyerahkan laporan hasil pembaruan data penilaian BMN kepada Kepala Subbagian Tata Usaha.</t>
  </si>
  <si>
    <t>Melakukan pembaruan data hasil penilaian BMN;</t>
  </si>
  <si>
    <t>Membahas hasil kegiatan penilaian BMN dengan atasan;</t>
  </si>
  <si>
    <t>Menyiapkan dan memproses dokumen pengusulan penilaian BMN;</t>
  </si>
  <si>
    <t>Mengumpulkan dan mengolah data penilaian BMN;</t>
  </si>
  <si>
    <t>Menyiapkan bahan dan data penilaian BMN;</t>
  </si>
  <si>
    <t>Meminta arahan tentang penilaian BMN kepada  Kepala Subbagian Tata Usaha;</t>
  </si>
  <si>
    <t>Memahami peraturan perundangan-undangan tentang penilaian BMN;</t>
  </si>
  <si>
    <t>Penilaian dilakukan oleh KPKNL</t>
  </si>
  <si>
    <t>Membantu melaksanakan penilaian BMN sesuai dengan prosedur dan ketentuan peraturan perundang-undangan untuk mewujudkan tertib fisik, tertib administrasi dan tertib hukum.</t>
  </si>
  <si>
    <t>Menyerahkan laporan hasil perawatan/pemeliharaan BMN kepada Kepala Subbagian Tata Usaha.</t>
  </si>
  <si>
    <t>Meminta arahan tentang perawatan/pemeliharaan BMN kepada  Kepala Subbagian Tata Usaha;</t>
  </si>
  <si>
    <t>Melaksanaan perawatan/pemeliharaan BMN lingkup kantor balai sesuai dengan prosedur dan ketentuan peraturan perundang-undangan.</t>
  </si>
  <si>
    <t>Menyerahkan laporan hasil pengamanan, pengawasan dan pengendalian BMN kepada Kepala Subbagian Tata Usaha.</t>
  </si>
  <si>
    <t>Meminta arahan tentang pengamanan, pengawasan dan pengendalian (wasdal) BMN kepada  Kepala Subbagian Tata Usaha;</t>
  </si>
  <si>
    <t xml:space="preserve">Kantor Balai, SPTNW I, SPTNW II, Resort, dan Unit Pengelolaan. </t>
  </si>
  <si>
    <t>Membantu melaksanakan pengamanan,  pengawasan dan pengendalian (wasdal) BMN sesuai dengan prosedur dan ketentuan peraturan perundang-undangan dalam rangka pemantauan dan penertiban pelaksanaan penggunaan, pemanfaatan, pemindahtanganan, penatausahaan serta pengamanan dan pemeliharaan BMN.</t>
  </si>
  <si>
    <t>Menyerahkan laporan hasil pembaruan data pemanfaatan BMN kepada Kepala Subbagian Tata Usaha.</t>
  </si>
  <si>
    <t>Melakukan pembaruan data hasil pemanfaatan BMN;</t>
  </si>
  <si>
    <t>Menyiapkan dokumen dan membantu pelaksanan serah terima pemanfaatan BMN;</t>
  </si>
  <si>
    <t>memproses dokumen pemanfaatan BMN yang mendapat persetujuan pengguna barang;</t>
  </si>
  <si>
    <t>Mengkoordinasikan pemanfaatan BMN dengan pihak terkait;</t>
  </si>
  <si>
    <t>Menyiapkan dokumen pemanfaatan dan penanggung jawab BMN lingkup Balai TNAP;</t>
  </si>
  <si>
    <t>Meminta arahan tentang pengelolaan pemanfaatan BMN kepada  Kepala Subbagian Tata Usaha;</t>
  </si>
  <si>
    <t>Memahami peraturan perundangan-undangan tentang pemanfaatan BMN;</t>
  </si>
  <si>
    <t>Mengelola pemanfaatan BMN sesuai dengan prosedur dan ketentuan peraturan perundang-undangan untuk mewujudkan tertib fisik, tertib administrasi dan tertib hukum.</t>
  </si>
  <si>
    <t>Menyerahkan hasil pembaharuan data penetapan status penggunaan BMN kepada Kepala Subbagian Tata Usaha.</t>
  </si>
  <si>
    <t>Aplikasi SIMAN</t>
  </si>
  <si>
    <t>Melakukan pembaruan data hasil penetapan status penggunaan BMN;</t>
  </si>
  <si>
    <t>Membahas dengan atasan hasil pengolahan data penetapan status penggunaan BMN;</t>
  </si>
  <si>
    <t>Melakukan pencocokan antar list BMN dengan Kelengkapannya. Jika terdapat kekeliruan harga dan spesifikasi dilakukan koreksi.</t>
  </si>
  <si>
    <t>Mengolah data penetapan status penggunaan BMN;</t>
  </si>
  <si>
    <t>Mengkoordinasikan penetapan status penggunaan BMN dengan pihak terkait;</t>
  </si>
  <si>
    <t>Mengumpulkan dokumen perolehan kontrak dan BAST, dokumen kepemilikan, dll.</t>
  </si>
  <si>
    <t>Menyiapkan bahan dan mengumpulkan data pengelolaan penetapan status penggunaan BMN;</t>
  </si>
  <si>
    <t>Meminta arahan tentang pengelolaan penetapan status penggunaan BMN kepada  Kepala Subbagian Tata Usaha;</t>
  </si>
  <si>
    <t>Memahami peraturan perundangan-undangan tentang penetapan status penggunaan BMN;</t>
  </si>
  <si>
    <t>Mengelola penetapan status penggunaan BMN sesuai dengan prosedur dan ketentuan peraturan perundang-undangan untuk mewujudkan tertib fisik, tertib administrasi dan tertib hukum.</t>
  </si>
  <si>
    <t>Menata arsip, menghadiri rapat di dalam dan luar kota, mendampingi tamu.</t>
  </si>
  <si>
    <t>Menyerahkan dokumen pembayaran tunjangan kinerja dan uang makan kepada Penata administrasi keuangan untuk diproses lebih lanjut.</t>
  </si>
  <si>
    <t>Melakukan validasi data kehadiran pegawai berdasarkan kelengkapan data dukung yang ada;</t>
  </si>
  <si>
    <t>Merekap, mengolah, dan mengkompilasi data kehadiran pegawai lingkup Balai Taman Nasional Alas Purwo;</t>
  </si>
  <si>
    <t>Mengumpulkan bahan dan data kehadiran pegawai beserta data dukungnya;</t>
  </si>
  <si>
    <t>Memahami peraturan perundangan-undangan dan konsep (teori) tentang pembayaran tunjangan kinerja dan uang makan pegawai;</t>
  </si>
  <si>
    <t>Melakukan verifikasi dan validasi data dan kelengkapan dokumen pembayaran tunjangan kinerja dan uang makan pegawai</t>
  </si>
  <si>
    <t>Membuat konsep surat usulan izin belajar, tugas belajar,  ujian dinas, ujian GI/PI/PG, test 4 kriteria untuk diserahkan kepada Kepala Sub Bagian Tata Usaha</t>
  </si>
  <si>
    <t>Mengkonsultasikan kendala pemprosesan usulan  izin belajar, tugas belajar,  ujian dinas, ujian GI/PI/PG, test 4 kriteria dengan atasan</t>
  </si>
  <si>
    <t>Memproses usulan  izin belajar, tugas belajar,  ujian dinas, ujian GI/PI/PG, test 4 kriteria</t>
  </si>
  <si>
    <t>Memeriksa kelengkapan bahan usulan  izin belajar, tugas belajar,  ujian dinas, ujian GI/PI/PG, test 4 kriteria</t>
  </si>
  <si>
    <t>Mencatat penerimaan dan pengeluaran usulan  izin belajar, tugas belajar,  ujian dinas, ujian GI/PI/PG, test 4 kriteria</t>
  </si>
  <si>
    <t>Meminta arahan tentang penyiapan bahan usulan  izin belajar, tugas belajar,  ujian dinas, ujian GI/PI/PG, test 4 kriteria kepada Kepala Sub Bagian Tata Usaha</t>
  </si>
  <si>
    <t>Memahami peraturan perundangan-undangan dan konsep (teori) tentang usulan  izin belajar, tugas belajar,  ujian dinas, ujian GI/PI/PG, test 4 kriteria</t>
  </si>
  <si>
    <t>Menyiapkan bahan usulan  izin belajar, tugas belajar,  ujian dinas, ujian GI/PI/PG, test 4 kriteria sesuai dengan prosedur dan ketentuan peraturan perundang-undangan untuk  meningkatkan dan pengakuan  kompetensi pegawai</t>
  </si>
  <si>
    <t>Membuat laporan hasil olah data Simpeg dan DUK untuk diserahkan kepada Kepala Sub Bagian Tata Usaha</t>
  </si>
  <si>
    <t>Mengkonsultasikan hasil pengolahan data Simpeg dan penyajian DUK dengan atasan</t>
  </si>
  <si>
    <t>Mengolah data Simpeg dan menyajikan DUK</t>
  </si>
  <si>
    <t>Meminta arahan tentang pengolahan data Simpeg dan penyajian DUK kepada  Kepala Sub Bagian Tata Usaha</t>
  </si>
  <si>
    <t>Memahami peraturan perundangan-undangan dan konsep (teori) tentang pengolahan data Simpeg dan penyajian DUK;</t>
  </si>
  <si>
    <t>Penyajian DUK hanya membutuhkan waktu 5 menit, karena telah tersedia dalam aplikasi Simpeg.</t>
  </si>
  <si>
    <t>Mengolah data Sistem Informasi Manajemen Pegawai dan menyajikan Daftar Urut Kepangkatan (DUK) sesuai dengan prosedur dan ketentuan peraturan perundang-undangan sebagai salah satu bahan penyusunan laporan kepegawaian</t>
  </si>
  <si>
    <t>Membuat laporan validasi data pegawai untuk diserahkan kepada Kepala Sub Bagian Tata Usaha</t>
  </si>
  <si>
    <t>Mengkonsultasikan hasil validasi data pegawai dengan atasan</t>
  </si>
  <si>
    <t>Satu bulan 2 jam</t>
  </si>
  <si>
    <t>Memeriksa kebenaran data pegawai</t>
  </si>
  <si>
    <t>Mencatat penerimaan dan pengeluaran data pegawai</t>
  </si>
  <si>
    <t>Meminta arahan tentang validasi Sistem Informasi Manajemen Pegawai kepada Kepala Sub Bagian Tata Usaha</t>
  </si>
  <si>
    <t>Memahami peraturan perundangan-undangan dan konsep (teori) tentang Sistem Informasi Manajemen Pegawai</t>
  </si>
  <si>
    <t>Memvalidasi Sistem Informasi Manajemen Pegawai (Simpeg) sesuai dengan prosedur dan ketentuan peraturan perundang-undangan dalam rangka terwujudnya pengelolaan data base pegawai yang akurat, terkini, lengkap dan cepat untuk keperluan perencanaan, pengembangan, kesejahteraan, dan pengendalian PNS</t>
  </si>
  <si>
    <t>Membuat konsep surat administrasi jabatan fungsional diantaranya usulan pengangkatan pertama dalam jabatan, alih jabatan, alih tingkat, penempatan/pengaktifan kembali dalam jabatan fungsional, pengusulan DUPAK fungsional untuk diserahkan kepada Kepala Sub Bagian Tata Usaha</t>
  </si>
  <si>
    <t>Mengkonsultasikan kendala pemprosesan urusan administrasi jabatan fungsional dengan atasan</t>
  </si>
  <si>
    <t>Memproses urusan administrasi jabatan fungsional</t>
  </si>
  <si>
    <t>Memeriksa kelengkapan urusan administrasi jabatan fungsional</t>
  </si>
  <si>
    <t>Mencatat penerimaan dan pengeluaran data urusan administrasi jabatan fungsional</t>
  </si>
  <si>
    <t>Meminta arahan tentang proses urusan administrasi jabatan fungsional kepada Kepala Sub Bagian Tata Usaha</t>
  </si>
  <si>
    <t>Memahami peraturan perundangan-undangan dan konsep (teori) tentang administrasi jabatan fungsional</t>
  </si>
  <si>
    <t>Penilaian DUPAK dilakukan dua kali dalam setahun dengan jumlah pejabat fungsional sebanyak 55 orang.</t>
  </si>
  <si>
    <t>Memproses urusan administrasi jabatan fungsional diantaranya usulan pengangkatan pertama dalam jabatan, alih jabatan, alih tingkat, penempatan/pengaktifan kembali dalam jabatan fungsional, pengusulan DUPAK fungsional sesuai dengan prosedur dan peraturan perundang-undangan dalam rangka efisiensi dan efektifitas urusan administrasi jabatan fungsional lingkup BTN</t>
  </si>
  <si>
    <t>Membuat konsep surat administrasi kepegawaian diantaranya penilaian Sasaran Kinerja Pegawai (SKP), surat perintah tugas (SPT), alih jabatan, penghargaan pegawai, usulan cuti, kenaikan gaji berkala, kenaikan pangkat, pengangkatan dan pemberhentian pegawai, pensiun pegawai, Karpeg, Karsu/Karis, BPJS dan Taspen pegawai untuk diserahkan kepada Kepala Sub Bagian Tata Usaha</t>
  </si>
  <si>
    <t>Mengkonsultasikan kendala pemprosesan urusan administrasi kepegawaian dengan atasan</t>
  </si>
  <si>
    <t>Memproses urusan administrasi kepegawaian</t>
  </si>
  <si>
    <t>Memeriksa kelengkapan urusan administrasi kepegawaian</t>
  </si>
  <si>
    <t>Mencatat penerimaan dan pengeluaran data urusan administrasi kepegawaian</t>
  </si>
  <si>
    <t>Meminta arahan tentang proses urusan administrasi kepegawaian kepada  Kepala Sub Bagian Tata Usaha</t>
  </si>
  <si>
    <t>Memahami peraturan perundangan-undangan dan konsep (teori) tentang administrasi kepegawaian</t>
  </si>
  <si>
    <t>Pembuatan SPT rutin kegiatan bulanan mulai dari tingkat unit pengelolaan hingga Balai dibuatkan oleh ur.kepegawaian.</t>
  </si>
  <si>
    <t>Memproses urusan administrasi kepegawaian  diantaranya penilaian Sasaran Kinerja Pegawai (SKP), pembuatan SPT, alih jabatan, penghargaan pegawai, usulan cuti, kenaikan gaji berkala, kenaikan pangkat, pengangkatan dan pemberhentian pegawai, pensiun pegawai, Karpeg, Karsu/Karis, BPJS dan Taspen pegawai sesuai dengan prosedur dan ketentuan peraturan perundang-undangan untuk tertib administrasi urusan kepegawaian lingkup BTN</t>
  </si>
  <si>
    <t>Membuat konsep laporan penataan  pengelolaan administrasi tata persuratan dan ketatalaksanaan untuk diserahkan kepada Kepala Sub Bagian Tata Usaha</t>
  </si>
  <si>
    <t>Mengkonsultasikan kendala proses penataan pengelolaan administrasi tata persuratan dan ketatalaksanaan dengan atasan</t>
  </si>
  <si>
    <t>Menata pengelolaan administrasi tata persuratan dan ketatalaksanaan</t>
  </si>
  <si>
    <t>Memeriksa kelengkapan administrasi tata persuratan dan ketatalaksanaan</t>
  </si>
  <si>
    <t>Mencatat penerimaan dan pengeluaran data administrasi tata persuratan dan ketatalaksanaan</t>
  </si>
  <si>
    <t>Meminta arahan tentang pengelolaan urusan administrasi tata persuratan dan ketatalaksanaan kepada  Kepala Sub Bagian Tata Usaha</t>
  </si>
  <si>
    <t>Memahami peraturan perundangan-undangan dan konsep (teori) tentang administrasi tata persuratan dan ketatalaksanaan</t>
  </si>
  <si>
    <t>Menata pengelolaan urusan administrasi tata persuratan dan ketatalaksanaan sesuai dengan prosedur dan ketentuan peraturan perundang-undangan agar terlaksananya urusan tata persuratan dan ketatalaksanaan dengan baik</t>
  </si>
  <si>
    <t>Mencatat pemeriksaan dan penataan di bidang administrasi kepegawaian sesuai dengan prosedur dan ketentuan peraturan perundang-undangan untuk efektifitas penataan administrasi pegawai lingkup BTN</t>
  </si>
  <si>
    <t>Urusan Kepegawaian Subbagian Tata Usaha</t>
  </si>
  <si>
    <t xml:space="preserve">Penata Administrasi Kepegawaian </t>
  </si>
  <si>
    <t>Menyusun rencana kebutuhan anggaran;</t>
  </si>
  <si>
    <t>Melakukan verifikasi ketersediaan alokasi anggaran;</t>
  </si>
  <si>
    <t>Mengumpulkan data penyusunan rencana kebutuhan anggaran;</t>
  </si>
  <si>
    <t>Meminta arahan tentang penyusunan rencana kebutuhan anggaran kepada  Kepala Subbagian Tata Usaha;</t>
  </si>
  <si>
    <t>Menyajikan konsep laporan PNBP untuk diserahkan kepada Kepala Sub Bagian Tata Usaha.</t>
  </si>
  <si>
    <t>Membahas dengan atasan hasil penyusunan laporan PNBP;</t>
  </si>
  <si>
    <t>Menyusun laporan PNBP;</t>
  </si>
  <si>
    <t>Menginput data PNBP pada aplikasi TR PNBP;</t>
  </si>
  <si>
    <t>Memeriksa PNBP;</t>
  </si>
  <si>
    <t>Mencatat PNBP;</t>
  </si>
  <si>
    <t>Meminta arahan tentang input PNBP pada aplikasi TR PNBP kepada  Kepala Sub Bagian Tata Usaha;</t>
  </si>
  <si>
    <t>Memahami peraturan perundangan-undangan dan konsep (teori) tentang aplikasi TR PNBP;</t>
  </si>
  <si>
    <t>Dilakukan di Kantor Balai</t>
  </si>
  <si>
    <t>Menginput Penerimaan Negara Bukan Pajak (PNBP) pada aplikasi TR PNBP sesuai dengan prosedur dan ketentuan peraturan perundang-undangan untuk mengetahui besaran target dan realisasi PNBP.</t>
  </si>
  <si>
    <t>Satu bulan sekali @ 60 menit</t>
  </si>
  <si>
    <t>Menyajikan laporan penerimaan dan penyetoran PNBP untuk diserahkan kepada Kepala Subbagian Tata Usaha.</t>
  </si>
  <si>
    <t>Satu bulan sekali @ 120 menit</t>
  </si>
  <si>
    <t>Melakukan rekonsiliasi data PNBP dengan bendahara penerimaan;</t>
  </si>
  <si>
    <t>Menyusun laporan penerimaan dan penyetoran PNBP;</t>
  </si>
  <si>
    <t>Satu minggu sekali @30 menit</t>
  </si>
  <si>
    <t>Melakukan pemungutan dan menyetorkan PNBP ke rekening bendahara penerimaan;</t>
  </si>
  <si>
    <t>Target setahun 2 kali</t>
  </si>
  <si>
    <t>Menyiapkan dokumen SPP dan SSPNBP pungutan kegiatan penelitian, dll;</t>
  </si>
  <si>
    <t>Menyiapkan dokumen SPP dan SSPNBP pungutan ijin pengambilan sampel;</t>
  </si>
  <si>
    <t>Menyiapkan dokumen SPP dan SSPNBP pungutan administrasi SATS-DN;</t>
  </si>
  <si>
    <t xml:space="preserve">2 izin perorangan, 4 izin Bumdes, 2 izin koperasi, jadi selama setahun 8 SPP x 12 bln. </t>
  </si>
  <si>
    <t>Menyiapkan dokumen SPP dan SSPNBP iuran dan pungutan IUPJWA;</t>
  </si>
  <si>
    <t>Memahami peraturan perundangan-undangan dan konsep (teori) tentang pemungutan PNBP;</t>
  </si>
  <si>
    <t>Dilakukan di kantor Balai</t>
  </si>
  <si>
    <t>Menyiapkan administrasi dan melakukan pemungutan PNBP sesuai dengan prosedur dan ketentuan peraturan perundang-undangan untuk tertib administrasi keuangan.</t>
  </si>
  <si>
    <t>Menyajikan hasil olah data untuk diserahkan kepada Kepala Subbagian Tata Usaha.</t>
  </si>
  <si>
    <t>Melakukan pembaruan data penerimaan negara;</t>
  </si>
  <si>
    <t>Membahas hasil olah data dengan atasan;</t>
  </si>
  <si>
    <t>Melakukan pengolahan data penyusunan rencana PNBP;</t>
  </si>
  <si>
    <t>Mengumpulkan data penyusunan rencana PNBP;</t>
  </si>
  <si>
    <t>Meminta arahan tentang penyusunan rencana PNBP tingkat satuan kerja kepada Kepala Sub Bagian Tata Usaha;</t>
  </si>
  <si>
    <t>Memahami peraturan perundangan-undangan dan konsep (teori) tentang penyusunan rencana PNBP tingkat satuan kerja;</t>
  </si>
  <si>
    <t xml:space="preserve">Disusun di akhir tahun anggaran sebagai bahan RKA-KL </t>
  </si>
  <si>
    <t>Membantu penyusunan rencana PNBP tingkat satuan kerja sesuai dengan prosedur dan ketentuan peraturan perundang-undangan untuk tertib administrasi keuangan.</t>
  </si>
  <si>
    <t>Menyajikan konsep laporan tahunan UAKPA untuk diserahkan kepada Kepala Subbagian Tata Usaha.</t>
  </si>
  <si>
    <t>Dalam bentuk rapat</t>
  </si>
  <si>
    <t>Membahas konsep laporan tahunan UAKPA dengan atasan;</t>
  </si>
  <si>
    <t>Menyusun draft laporan keuangan tahunan;</t>
  </si>
  <si>
    <t>Via email</t>
  </si>
  <si>
    <t>Melakukan rekonsiliasi eksternal dengan UAPPA-E1;</t>
  </si>
  <si>
    <t>Melakukan rekonsiliasi eksternal dengan KPPN;</t>
  </si>
  <si>
    <t>Melakukan rekonsiliasi internal antara unit pelaporan keuangan dengan bendahara pengeluaran dan bendahara penerimaan;</t>
  </si>
  <si>
    <t>Melakukan rekonsiliasi internal antara unit pelaporan keuangan dengan unit pelaporan barang (UAKPA dengan UAKPB);</t>
  </si>
  <si>
    <t>Menyusun LRA tahunan, LO tahunan, laporan perubahan ekuitas tahunan, dan neraca tahunan;</t>
  </si>
  <si>
    <t>Memahami peraturan perundangan-undangan dan konsep (teori) tentang penyusunan laporan tahunan UAKPA;</t>
  </si>
  <si>
    <t>Menyusun laporan tahunan UAKPA sesuai dengan prosedur dan ketentuan peraturan perundang-undangan untuk tertib administrasi keuangan.</t>
  </si>
  <si>
    <t>Menyajikan konsep laporan semesteran UAKPA untuk diserahkan kepada Kepala Subbagian Tata Usaha.</t>
  </si>
  <si>
    <t>Membahas konsep laporan semesteran UAKPA dengan atasan;</t>
  </si>
  <si>
    <t>Menyusun konsep laporan semesteran UAKPA;</t>
  </si>
  <si>
    <t>Kirim via email</t>
  </si>
  <si>
    <t>Menyusun LRA semesteran, LO semesteran, laporan perubahan ekuitas semesteran, dan neraca semesteran;</t>
  </si>
  <si>
    <t>Memahami peraturan perundangan-undangan dan konsep (teori) tentang penyusunan laporan semesteran UAKPA;</t>
  </si>
  <si>
    <t>Menyusun laporan semesteran UAKPA sesuai dengan prosedur dan ketentuan peraturan perundang-undangan untuk tertib administrasi keuangan.</t>
  </si>
  <si>
    <t>Menyajikan konsep laporan bulanan UAKPA untuk diserahkan kepada Kepala Subbagian Tata Usaha.</t>
  </si>
  <si>
    <t>Melakukan rekonsiliasi dengan KPPN setiap bulan serta melakukan koreksi apabila ditemukan kesalahan;</t>
  </si>
  <si>
    <t>Menyusun LRA belanja, LRA pengembalian belanja, LRA pendapatan, LRA pengembalian pendapatan, laporan operasional, laporan perubahan ekuitas, neraca dan neraca percobaan;</t>
  </si>
  <si>
    <t>Memahami peraturan perundangan-undangan dan konsep (teori) tentang penyusunan laporan bulanan UAKPA;</t>
  </si>
  <si>
    <t>Menyusun laporan bulanan UAKPA sesuai dengan prosedur dan ketentuan peraturan perundang-undangan untuk tertib administrasi keuangan.</t>
  </si>
  <si>
    <t>Melaksanakan rekonsiliasi internal antara laporan keuangan dengan laporan barang yang disusun serta melakukan koreksi apabila ditemukan kesalahan.</t>
  </si>
  <si>
    <t>Melakukan verifikasi atas jurnal transaksi/ buku besar yang dihasilkan aplikasi sistem akuntansi dan pelaporan keuangan dengan dokumen sumber;</t>
  </si>
  <si>
    <t>Menerima data BMN dari petugas akuntansi barang;</t>
  </si>
  <si>
    <t>Satu minggu satu kali 60-120 menit</t>
  </si>
  <si>
    <t>Membukukan/menginput dokumen sumber ke dalam aplikasi sistem akuntansi dan pelaporan keuangan (SAIBA);</t>
  </si>
  <si>
    <t>Satu minggu satu kali 30-60 menit</t>
  </si>
  <si>
    <t>Mengumpulkan, mengolah dan memelihara dokumen sumber dan dokumen akuntasi;</t>
  </si>
  <si>
    <t>Memahami peraturan perundangan-undangan dan konsep (teori) tentang sistem akuntansi dan pelaporan keuangan;</t>
  </si>
  <si>
    <t>ADK</t>
  </si>
  <si>
    <t>Melaksanakan penyelenggaraan sistem akuntasi dan pelaporan keuangan sesuai dengan prosedur dan ketentuan peraturan perundang-undangan untuk tertib administrasi keuangan.</t>
  </si>
  <si>
    <t>Menyampaikan nota hasil pengujian kepada PPK.</t>
  </si>
  <si>
    <t xml:space="preserve">Menyusun nota hasil pengujian; </t>
  </si>
  <si>
    <t>Melakukan pengujian atas dokumen pertanggungjawaban keuangan sesuai Surat Permintaan Pembayaran (SPP) sesuai ketentuan pengujian keuangan negara;</t>
  </si>
  <si>
    <t>Memahami peraturan perundangan-undangan dan konsep (teori) tentang pengujian/verifikasi atas permintaan pembayaran;</t>
  </si>
  <si>
    <t>Melaksanakan pengujian/verikasi atas permintaan pembayaran sesuai dengan prosedur dan ketentuan peraturan perundang-undangan untuk tertib administrasi keuangan.</t>
  </si>
  <si>
    <t>Melaporkan hasil pengelolaan pembayaran gaji dan tunjangan pegawai (ASN dan tenaga kontrak) kepada Kepala Subbagian Tata Usaha.</t>
  </si>
  <si>
    <t>Mendistribusikan slip gaji dan slip pemotongan gaji serta tanda terima pembayaran gaji, tunjangan kinerja, dan uang makan.</t>
  </si>
  <si>
    <t>Melakukan penghitungan dan memproses pemotongan gaji pegawai;</t>
  </si>
  <si>
    <t>Menyiapkan dan memproses dokumen pembayaran uang makan, tunjangan kinerja dan hak pegawai lainnya;</t>
  </si>
  <si>
    <t>Menyiapkan dan memproses dokumen pembayaran gaji;</t>
  </si>
  <si>
    <t>Melakukan penghitungan pembayaran gaji dan kekurangan serta kelebihan pembayaran gaji;</t>
  </si>
  <si>
    <t>Menyusun rencana kebutuhan pembayaran gaji;</t>
  </si>
  <si>
    <t>Mengumpulkan dan melakukan update data pegawai (ASN dan tenaga kontrak);</t>
  </si>
  <si>
    <t>Membuat konsep surat administrasi keuangan diantaranya SKPP dan KP4 untuk diserahkan kepada Kepala Sub Bagian Tata Usaha</t>
  </si>
  <si>
    <t>Mengkonsultasikan kendala pemprosesan urusan administrasi keuangan dengan atasan</t>
  </si>
  <si>
    <t>Memproses urusan administrasi keuangan</t>
  </si>
  <si>
    <t>Memeriksa kelengkapan urusan administrasi keuangan</t>
  </si>
  <si>
    <t>Mencatat penerimaan dan pengeluaran data urusan administrasi keuangan</t>
  </si>
  <si>
    <t>Meminta arahan tentang proses urusan administrasi keuangan kepada  Kepala Sub Bagian Tata Usaha</t>
  </si>
  <si>
    <t>Memahami peraturan perundangan-undangan dan konsep (teori) tentang administrasi keuangan</t>
  </si>
  <si>
    <t>surat keterangan pemberhentian pembayaran,  tanggungan keluarga setiap pegawai, setiap tahun 1 surat sebanyak sejumlah pegawai</t>
  </si>
  <si>
    <t>Memproses urusan administrasi keuangan diantaranya membuat SKPP dan KP4 sesuai dengan prosedur dan ketentuan peraturan perundang-undangan untuk tertib administrasi keuangan</t>
  </si>
  <si>
    <t>Melakukan penataan dan penyimpanan dokumen pertanggung jawaban keuangan.</t>
  </si>
  <si>
    <t>Memproses dokumen pembayaran yang telah diterbitkan dan divalidasi KPPN serta menyampaikan/mendistribusikan dokumen;</t>
  </si>
  <si>
    <t>Melakukan monitoring dan koordinasi serta mengambil dokumen SP2D atas SPM yang diajukan ke KPPN;</t>
  </si>
  <si>
    <t>Memproses penyampaian dokumen dan ADK SPM ke KPPN;</t>
  </si>
  <si>
    <t>Menyiapkan dokumen Surat Perintah Membayar (SPM) dan ADK berdasarkan dokumen Nota Pengujian yang dibuat oleh PPSPM;</t>
  </si>
  <si>
    <t>Memproses Rencana Penarikan Dana (RPD);</t>
  </si>
  <si>
    <t>Menyiapkan dan memproses pengesahan dokumen oleh PPK serta pengujian dokumen oleh PPSPM atas Surat Permintaan Pembayaran (SPP);</t>
  </si>
  <si>
    <t>Melakukan validasi data (ADK) pembayaran bendahara pengeluaran;</t>
  </si>
  <si>
    <t>Mengumpulkan dan melakukan verifikasi dokumen DRPP;</t>
  </si>
  <si>
    <t>Menyiapkan dokumen Surat Permintaan Pembayaran (SPP) dan Surat Perintah Membayar (SPM) sesuai dengan prosedur dan ketentuan peraturan perundang-undangan untuk tertib administrasi keuangan.</t>
  </si>
  <si>
    <t>Menyiapkan dokumen Daftar Rincian Permintaan Pembayaran (DRPP) dan ditambah dengan dokumen pembayaran LS kontraktual jika kegiatan bersifat kontraktual;</t>
  </si>
  <si>
    <t>Validasi dilakukan untuk beberapa dokumen SPBy</t>
  </si>
  <si>
    <t>Memproses validasi pembayaran pajak ke KPPN;</t>
  </si>
  <si>
    <t>Menyusun dokumen surat setoran pajak dan memproses pembayarannya;</t>
  </si>
  <si>
    <t>Melaporkan hasil penyiapan dokumen pengelolaan perbendaharaan Negara kepada Kepala Subbagian Tata Usaha.</t>
  </si>
  <si>
    <t>SK penetapan KPA, bendahara penerimaan, dan bendahara pengeluaran.</t>
  </si>
  <si>
    <t>Menyiapkan dan memproses dokumen pengelolaan keuangan selaku Koordinator UPT KLHK wilayah Jawa Timur 2;</t>
  </si>
  <si>
    <t>Menyiapkan dokumen pengajuan UP/TUP;</t>
  </si>
  <si>
    <t>Menyiapkan dokumen spesimen tanda tangan pejabat perbendaharaan;</t>
  </si>
  <si>
    <t>SK penetapan staf pengelola kegiatan, PPK, PPSPM, dsb.</t>
  </si>
  <si>
    <t>Menyiapkan dokumen keputusan Kuasa Pengguna Anggaran dalam rangka pengelolaan keuangan;</t>
  </si>
  <si>
    <t>Meminta arahan penyiapan dokumen pengelolaan perbendaharaan Negara kepada  Kepala Sub Bagian Tata Usaha;</t>
  </si>
  <si>
    <t>Memahami peraturan perundangan-undangan dan konsep (teori) tentang pengelolaan perbendaharaan Negara;</t>
  </si>
  <si>
    <t>Menyiapkan dokumen pengelolaan perbendaharaan Negara sesuai dengan prosedur dan ketentuan peraturan perundang-undangan untuk tertib administrasi keuangan.</t>
  </si>
  <si>
    <t>Mencatat penerimaan, pengeluaran, pemeriksaan dan penataan di bidang administrasi keuangan sesuai dengan prosedur dan ketentuan peraturan perundang-undangan untuk efektifitas penataan administrasi keuangan lingkup BTN.</t>
  </si>
  <si>
    <t>Urusan Perencanaan, Anggaran, Kerjasama, Evaluasi, dan Pelaporan Subbagian Tata Usaha</t>
  </si>
  <si>
    <t>Menata arsip, mengikuti rapat, mendampingi tamu, dll.</t>
  </si>
  <si>
    <t>Menyimpan/mengarsip dokumen LPJ yang sudah disahkan oleh KPPN.</t>
  </si>
  <si>
    <t>Menyampaikan dokumen LPJ yang sudah disahkan kepada Kepala Subbagian Tata Usaha;</t>
  </si>
  <si>
    <t>Menyusun dan memproses laporan saldo rekening bendahara penerimaan;</t>
  </si>
  <si>
    <t>Melakukan rekonsiliasi LPJ bendahara penerimaan dengan KPPN;</t>
  </si>
  <si>
    <t>Memproses pengesahan LPJ oleh atasan langsung;</t>
  </si>
  <si>
    <t>Menyusun laporan LPJ bendahara penerimaan;</t>
  </si>
  <si>
    <t>Mencetak rekening koran;</t>
  </si>
  <si>
    <t>Melakukan verifikasi adminitrasi pembukuan penerimaan dan penyetoran;</t>
  </si>
  <si>
    <t>Memahami peraturan perundangan-undangan dan konsep (teori) tentang penyusunan laporan pertanggung jawaban bendahara penerimaan;</t>
  </si>
  <si>
    <t>Menyusun dan menyampaikan laporan pertanggung jawaban bendahara penerimaan sesuai dengan prosedur dan ketentuan peraturan perundang-undangan untuk tertib administrasi keuangan.</t>
  </si>
  <si>
    <t>Memproses pengesahan berita acara rekonsiliasi oleh atasan langsung.</t>
  </si>
  <si>
    <t>Menyusun dan menuangkan hasil rekonsiliasi dalam berita acara rekonsiliasi;</t>
  </si>
  <si>
    <t>Mengumpulkan dan merekonsiliasi data penerimaan dan penyetoran PNBP dengan petugas UAKPA;</t>
  </si>
  <si>
    <t>Memahami peraturan perundangan-undangan dan konsep (teori) tentang pemeriksaan kas bendahara penerimaan;</t>
  </si>
  <si>
    <t>Melaksanakan rekonsiliasi pembukuan bendahara dengan Petugas UAKPA sesuai dengan prosedur dan ketentuan peraturan perundang-undangan untuk tertib administrasi keuangan.</t>
  </si>
  <si>
    <t>Memproses pengesahan berita acara pemeriksaan KAS dan rekonsiliasi oleh atasan langsung bendahara penerimaan.</t>
  </si>
  <si>
    <t>Menyusun berita acara pemeriksaan dan rekonsiliasi;</t>
  </si>
  <si>
    <t>Melaksanakan penyiapan administrasi pemeriksaan kas bendahara penerimaan sesuai dengan prosedur dan ketentuan peraturan perundang-undangan untuk tertib administrasi keuangan.</t>
  </si>
  <si>
    <t>Memproses pengesahan dan penyampaian laporan bulanan PNBP.</t>
  </si>
  <si>
    <t>Menyusun laporan bulanan PNBP;</t>
  </si>
  <si>
    <t>Mengumpulkan dan mengolah data rekonsiliasi iuran dan pungutan PNBP;</t>
  </si>
  <si>
    <t>Memahami peraturan perundangan-undangan dan konsep (teori) tentang penyusunan laporan penerimaan dan penyetoran iuran serta pungutan PNBP;</t>
  </si>
  <si>
    <t>Melaksanakan penyusunan laporan penerimaan dan penyetoran iuran serta pungutan PNBP sesuai dengan prosedur dan ketentuan peraturan perundang-undangan untuk tertib administrasi keuangan.</t>
  </si>
  <si>
    <t>Memproses pengesahan dan penyampaian pembukuan bendahara kepada Kepala Subbagian Tata Usaha.</t>
  </si>
  <si>
    <t>Mencetak pembukuan bendahara penerimaan;</t>
  </si>
  <si>
    <t>Mencatat atau membukukan transaksi penerimaan dan penyetoran;</t>
  </si>
  <si>
    <t>Mengumpulkan dan mengolah data rekonsiliasi pungutan PNBP;</t>
  </si>
  <si>
    <t>Meminta arahan tentang penatausahaan kas dan pembukuan penerimaan negara kepada  Kepala Sub Bagian Tata Usaha;</t>
  </si>
  <si>
    <t>Memahami peraturan perundangan-undangan dan konsep (teori) tentang penatausahaan kas dan pembukuan penerimaan negara;</t>
  </si>
  <si>
    <t>Melaksanakan penatausahaan kas dan pembukuan penerimaan negara sesuai dengan prosedur dan ketentuan peraturan perundang-undangan untuk tertib administrasi keuangan.</t>
  </si>
  <si>
    <t>Menyusun dan memproses laporan saldo rekening bendahara pengeluaran;</t>
  </si>
  <si>
    <t>Melakukan rekonsiliasi LPJ bendahara pengeluaran dengan KPPN;</t>
  </si>
  <si>
    <t>Memproses pengesahan LPJ oleh Kuasa Pengguna Anggaran;</t>
  </si>
  <si>
    <t>Menyusun laporan LPJ bendahara pengeluaran;</t>
  </si>
  <si>
    <t>Melakukan verifikasi administrasi pembukuan penerimaan dan pengeluaran;</t>
  </si>
  <si>
    <t>Memahami peraturan perundangan-undangan dan konsep (teori) tentang penyusunan laporan pertanggungjawaban bendahara pengeluaran;</t>
  </si>
  <si>
    <t>Menyusun dan menyampaikan laporan pertanggung jawaban bendahara pengeluaran sesuai dengan prosedur dan ketentuan peraturan perundang-undangan untuk tertib administrasi keuangan.</t>
  </si>
  <si>
    <t>Memproses pengesahan berita acara rekonsiliasi oleh Kepala Subbagian Tata Usaha</t>
  </si>
  <si>
    <t>Mengumpulkan dan merekonsiliasi data penerimaan dan pengeluaran dengan petugas UAKPA;</t>
  </si>
  <si>
    <t>Memahami peraturan perundangan-undangan dan konsep (teori) tentang rekonsiliasi pembukuan bendahara dengan UAKPA;</t>
  </si>
  <si>
    <t xml:space="preserve">Dokumen </t>
  </si>
  <si>
    <t>Melaksanakan rekonsiliasi pembukuan bendahara dengan UAKPA sesuai dengan prosedur dan ketentuan peraturan perundang-undangan untuk tertib administrasi keuangan.</t>
  </si>
  <si>
    <t>Memproses pengesahan berita acara pemeriksaan KAS dan rekonsiliasi oleh Kuasa Pengguna Anggaran</t>
  </si>
  <si>
    <t>Memahami peraturan perundangan-undangan dan konsep (teori) tentang pemeriksaan kas bendahara pengeluaran;</t>
  </si>
  <si>
    <t>Melaksanakan penyiapan administrasi pemeriksaan kas bendahara pengeluaran sesuai dengan prosedur dan ketentuan peraturan perundang-undangan untuk tertib administrasi keuangan.</t>
  </si>
  <si>
    <t>Memproses pengesahan dan menyampaikan pembukuan bendahara kepada Kepala Subbagian Tata Usaha.</t>
  </si>
  <si>
    <t>Mencetak pembukuan bendahara pengeluaran;</t>
  </si>
  <si>
    <t>Setiap hari selama 30 menit</t>
  </si>
  <si>
    <t>Mencatat atau membukukan transaksi penerimaan dan pengeluaran;</t>
  </si>
  <si>
    <t>Setiap hari selama 60 menit</t>
  </si>
  <si>
    <t>Mengumpulkan dan memverifikasi dokumen penerimaan dan pengeluaran;</t>
  </si>
  <si>
    <t>Memahami peraturan perundangan-undangan dan konsep (teori) tentang pembukuan bendahara pengeluaran;</t>
  </si>
  <si>
    <t>Buku kas umum, buku pembantu bank, buku pembantu kas, buku pembantu kas tunai, buku pembantu uang persediaan, buku pembantu pajak.</t>
  </si>
  <si>
    <t>Melaksanakan penyelenggaraan pembukuan bendahara pengeluaran  sesuai dengan prosedur dan ketentuan peraturan perundang-undangan untuk tertib administrasi keuangan.</t>
  </si>
  <si>
    <t>Melaporkan hasil pelaksanaan penatausahaan kas bendahara pengeluaran kepada Kepala Subbagian Tata Usaha.</t>
  </si>
  <si>
    <t>Satu tahun satu kali selama 2-4 jam</t>
  </si>
  <si>
    <t>melakukan penyetoran seluruh UP/TUP pada akhir Tahun anggaran (SSBP);</t>
  </si>
  <si>
    <t>Melakukan penyetoran pengembalian Belanja ke kas Negara apabila terjadi kelebihan pembayaran belanja (SSPB);</t>
  </si>
  <si>
    <t>Satu minggu 3 - 5 kali @60 menit</t>
  </si>
  <si>
    <t>Melakukan penyetoran pajak ke kas negara atas pemotongan pajak (SSP);</t>
  </si>
  <si>
    <t>Melakukan pemotongan pajak atau memungut pajak atas tagihan SPBy;</t>
  </si>
  <si>
    <t>Satu hari 60 menit</t>
  </si>
  <si>
    <t>Melakukan pembayaran atas tagihan SPBy apabila telah memenuhi syarat pengujian;</t>
  </si>
  <si>
    <t>Satu bulan 4 kali</t>
  </si>
  <si>
    <t>Memproses dokumen pengusulan UP/TUP/GUP/LS Bendahara;</t>
  </si>
  <si>
    <t>Meminta arahan tentang penatausahaan kas bendahara  kepada  Kepala Sub Bagian Tata Usaha;</t>
  </si>
  <si>
    <t>Memahami peraturan perundangan-undangan dan konsep (teori) tentang penatausahaan kas bendahara;</t>
  </si>
  <si>
    <t>Melaksanakan penatausahaan kas bendahara pengeluaran sesuai dengan prosedur dan ketentuan peraturan perundang-undangan untuk tertib administrasi keuangan.</t>
  </si>
  <si>
    <t xml:space="preserve">Menerima, mengeluarkan dan membukukan terkait transaksi keuangan sesuai dengan prosedur dan ketentuan peraturan perundang-undangan untuk optimalisasi mekanisme pengelolaan keuangan lingkup BTN </t>
  </si>
  <si>
    <t>Urusan Perencanaan, Anggaran, Kerjasama, Evaluasi, dan Pelaporan.</t>
  </si>
  <si>
    <t>Bendahara</t>
  </si>
  <si>
    <t>Menyajikan hasil olahan data kehumasan pengelolaan taman nasional untuk diserahkan kepada Kepala Sub Bagian Tata Usaha.</t>
  </si>
  <si>
    <t>Membahas hasil pengolahan data kehumasan pengelolaan taman nasional dengan atasan;</t>
  </si>
  <si>
    <t>Mengolah data kehumasan pengelolaan taman nasional;</t>
  </si>
  <si>
    <t>Mengumpulkan bahan dan data terkait pengolahan data kehumasan pengelolaan taman nasional;</t>
  </si>
  <si>
    <t>Meminta arahan tentang pengolahan  data kehumasan pengelolaan taman nasional kepada Kepala Sub Bagian Tata Usaha;</t>
  </si>
  <si>
    <t>Memahami peraturan perundangan-undangan dan konsep (teori) tentang pengolahan data kehumasan pengelolaan taman nasional;</t>
  </si>
  <si>
    <t>Mengolah data kehumasan pengelolaan taman nasional sesuai dengan prosedur dan ketentuan peraturan perundang-undangan agar memperoleh data dan informasi dalam bentuk lain (hasil olahan) yang lebih akurat untuk menyusun laporan kehumasan.</t>
  </si>
  <si>
    <t>Menyajikan hasil input  data pengelolaan kegiatan BTN pada aplikasi SIDAK dan e-monev kepada Kepala Sub Bagian Tata Usaha.</t>
  </si>
  <si>
    <t>Menginput data pengelolaan kegiatan BTN pada aplikasi SIDAK dan e-monev;</t>
  </si>
  <si>
    <t>Memeriksa data pengelolaan kegiatan BTN;</t>
  </si>
  <si>
    <t>Mencatat data pengelolaan kegiatan BTN;</t>
  </si>
  <si>
    <t>Meminta arahan tentang input data pengelolaan kegiatan BTN pada aplikasi SIDAK dan e-monev Kepala Sub Bagian Tata Usaha;</t>
  </si>
  <si>
    <t>Memahami peraturan perundangan-undangan dan konsep (teori) tentang aplikasi SIDAK dan e-monev;</t>
  </si>
  <si>
    <t>Menginput data pengelolaan kegiatan BTN pada aplikasi SIDAK dan e-monev sesuai dengan prosedur dan ketentuan peraturan perundang-undangan untuk memberikan gambaran capaian kinerja secara online.</t>
  </si>
  <si>
    <t>Menyajikan hasil olahan data statistik pengelolaan kegiatan BTN untuk diserahkan kepada Kepala Sub Bagian Tata Usaha.</t>
  </si>
  <si>
    <t>Membahas hasil pengolahan data statistik pengelolaan kegiatan BTN dengan atasan;</t>
  </si>
  <si>
    <t>Mengolah data statistik pengelolaan kegiatan BTN;</t>
  </si>
  <si>
    <t>Menginput data statistik pengelolaan kegiatan BTN;</t>
  </si>
  <si>
    <t>Mengumpulkan bahan dan data terkait pengolahan data statistik pengelolaan kegiatan BTN;</t>
  </si>
  <si>
    <t>Meminta arahan tentang pengolahan  data statistik pengelolaan kegiatan BTN Kepala Sub Bagian Tata Usaha;</t>
  </si>
  <si>
    <t xml:space="preserve">Memahami peraturan perundangan-undangan dan konsep (teori) tentang pengolahan data statistik pengelolaan kegiatan BTN;      </t>
  </si>
  <si>
    <t>Mengolah data statistik pengelolaan kegiatan BTN sesuai dengan prosedur dan ketentuan peraturan perundang-undangan agar memperoleh data dan informasi dalam bentuk lain (hasil olahan) yang lebih akurat untuk menyusun statistic pengelolaan kegiatan balai.</t>
  </si>
  <si>
    <t>Menyajikan hasil olahan data laporan kinerja BTN untuk diserahkan kepada Kepala Sub Bagian Tata Usaha.</t>
  </si>
  <si>
    <t>Membahas hasil pengolahan data laporan kinerja BTN dengan atasan;</t>
  </si>
  <si>
    <t>Mengolah data laporan kinerja BTN;</t>
  </si>
  <si>
    <t>Menginput data laporan kinerja BTN;</t>
  </si>
  <si>
    <t>Mengumpulkan bahan dan data terkait pengolahan data laporan kinerja BTN;</t>
  </si>
  <si>
    <t>Meminta arahan tentang pengolahan  data laporan kinerja BTN kepada Kepala Sub Bagian Tata Usaha;</t>
  </si>
  <si>
    <t xml:space="preserve">Memahami peraturan perundangan-undangan dan konsep (teori) tentang pengolahan data laporan kinerja BTN;  </t>
  </si>
  <si>
    <t>Mengolah data kemajuan pelaksanaan anggaran dan kegiatan/realisasi anggaran dengan prosedur dan ketentuan peraturan perundang-undangan agar memperoleh data dan informasi dalam bentuk lain (hasil olahan) yang lebih akurat untuk menyusun laporan kemajuan pelaksanaan anggaran dan kegiatan/realisasi  anggaran balai.</t>
  </si>
  <si>
    <t>Menyajikan hasil olahan data kinerja BTN untuk diserahkan kepada Kepala Sub Bagian Tata Usaha.</t>
  </si>
  <si>
    <t>Membahas hasil pengolahan data capaian Renja dengan atasan;</t>
  </si>
  <si>
    <t>Mengolah data capaian Renja;</t>
  </si>
  <si>
    <t>Menginput data capaian Renja;</t>
  </si>
  <si>
    <t>Mengumpulkan bahan dan data terkait pengolahan data capaian Renja;</t>
  </si>
  <si>
    <t>Meminta arahan tentang pengolahan  data capaian Renja kepada  Kepala Sub Bagian Tata Usaha;</t>
  </si>
  <si>
    <t>Memahami peraturan perundangan-undangan dan konsep (teori) tentang pengolahan data capaian Renja;</t>
  </si>
  <si>
    <t>Mengolah data capaian Renja sesuai dengan prosedur dan ketentuan peraturan perundang-undangan agar memperoleh informasi data capaian renja untuk melaksanakan kegiatan penyusunan laporan capaian Renja.</t>
  </si>
  <si>
    <t>Meminta arahan tentang pengolahan  data laporan kinerja BTN kepada  Kepala Sub Bagian Tata Usaha;</t>
  </si>
  <si>
    <t>Memahami peraturan perundangan-undangan dan konsep (teori) tentang pengolahan data kinerja BTN;</t>
  </si>
  <si>
    <t xml:space="preserve">Mengolah data kinerja BTN sesuai dengan prosedur dan ketentuan peraturan perundang-undangan agar memperoleh data dan informasi dalam bentuk lain (hasil olahan) yang lebih akurat untuk penyusunan laporan kinerja balai. </t>
  </si>
  <si>
    <t>Menyajikan hasil olahan data dan informasi untuk diserahkan kepada Kepala Sub Bagian Tata Usaha.</t>
  </si>
  <si>
    <t>Membahas hasil pengolahan data dan informasi dengan atasan;</t>
  </si>
  <si>
    <t>Mengolah data dan informasi kegiatan BTN;</t>
  </si>
  <si>
    <t>Menginput data dan informasi kegiatan BTN;</t>
  </si>
  <si>
    <t>Mengumpulkan bahan dan data terkait pengolahan data dan informasi;</t>
  </si>
  <si>
    <t>Meminta arahan tentang pengolahan  data dan informasi kepada  Kepala Sub Bagian Tata Usaha;</t>
  </si>
  <si>
    <t>Memahami peraturan perundangan-undangan dan konsep (teori) tentang pengolahan data dan informasi;</t>
  </si>
  <si>
    <t>Mengolah data dan informasi kegiatan BTN sesuai dengan prosedur dan ketentuan peraturan perundang-undangan agar memperoleh data dan informasi dalam bentuk lain (hasil olahan) yang lebih akurat untuk melaksanakan kegiatan penyusunan laporan pengelolaan data dan informasi kegiatan balai.</t>
  </si>
  <si>
    <t>Menyajikan hasil olahan data bahan rencana dan bimbingan teknis penyediaan data dan informasi, promosi dan pemasaran KSDAE untuk diserahkan kepada Kepala Sub Bagian Tata Usaha.</t>
  </si>
  <si>
    <t>Membahas hasil pengolahan data bahan rencana dan bimbingan teknis penyediaan data dan informasi, promosi dan pemasaran KSDAE dengan atasan;</t>
  </si>
  <si>
    <t>Mengolah data bahan rencana dan bimbingan teknis penyediaan data dan informasi, promosi dan pemasaran KSDAE;</t>
  </si>
  <si>
    <t>Menginput bahan rencana dan bimbingan teknis penyediaan data dan informasi, promosi dan pemasaran KSDAE;</t>
  </si>
  <si>
    <t>Mengumpulkan bahan dan data terkait pengolahan data rencana dan bimbingan teknis penyediaan data dan informasi, promosi dan pemasaran KSDAE;</t>
  </si>
  <si>
    <t>Meminta arahan tentang pengolahan data bahan rencana dan bimbingan teknis penyediaan data dan informasi, promosi dan pemasaran KSDAE kepada Kepala Sub Bagian Tata Usaha;</t>
  </si>
  <si>
    <t>Memahami peraturan perundangan-undangan dan konsep (teori) tentang pengolahan data bahan rencana dan bimbingan teknis penyediaan data dan informasi, promosi dan pemasaran KSDAE;</t>
  </si>
  <si>
    <t>Mengolah data bahan rencana dan bimbingan teknis penyediaan data dan informasi, promosi dan pemasaran konservasi sumber daya alam dan ekosistemnya sesuai dengan prosedur dan ketentuan peraturan perundang-undangan agar memperoleh data dan informasi dalam bentuk lain (hasil olahan) yang lebih akurat untuk melaksanakan kegiatan penyiapan bahan rencana dan bimbingan teknis penyediaan data dan informasi, promosi dan pemasaran KSDAE.</t>
  </si>
  <si>
    <t>Membuat konsep laporan kendala pemprosesan permohonan perizinan SIMAKSI dan perizinan bidang KSDAE lainnya dan diserahkan kepada Kepala Subbagian Umum untuk ditelaah oleh Analis Data.</t>
  </si>
  <si>
    <t>Mengkonsultasikan kendala pemprosesan permohonan perizinan SIMAKSI dan perizinan bidang KSDAE lainnya dengan atasan;</t>
  </si>
  <si>
    <t>Memproses permohonan perizinan diantaranya SIMAKSI dan perizinan bidang KSDAE lainnya;</t>
  </si>
  <si>
    <t>Memeriksa kelengkapan bahan permohonan perizinan SIMAKSI dan perizinan bidang KSDAE lainnya;</t>
  </si>
  <si>
    <t>Mencatat penerimaan dan pengeluaran permohonan perizinan SIMAKSI dan perizinan bidang KSDAE lainnya;</t>
  </si>
  <si>
    <t>Melayani permohonan perizinan diantaranya SIMAKSI dan perizinan bidang KSDAE lainnya;</t>
  </si>
  <si>
    <t>Meminta arahan tentang pelayanan administrasi perizinan SIMAKSI dan perizinan bidang KSDAE lainnya kepada Kepala Sub Bagian Tata Usaha;</t>
  </si>
  <si>
    <t>Memahami peraturan perundangan-undangan dan konsep (teori) tentang administrasi perizinan diantaranya SIMAKSI dan perizinan bidang KSDAE;</t>
  </si>
  <si>
    <t xml:space="preserve">Menyiapkan bahan dan melayani administrasi perizinan SIMAKSI dan perizinan bidang KSDAE lainnya sesuai dengan prosedur dan ketentuan peraturan perundang-undangan agar tertib administrasi. </t>
  </si>
  <si>
    <t>Menyajikan hasil olahan data bahan rencana dan bimbingan teknis pengembangan dan kerjasama kemitraan untuk diserahkan kepada Sub Bagian Tata Usaha.</t>
  </si>
  <si>
    <t>Membahas hasil pengolahan data bahan rencana dan bimbingan teknis pengembangan dan kerjasama kemitraan dengan atasan;</t>
  </si>
  <si>
    <t>Mengolah data bahan rencana dan bimbingan teknis pengembangan dan kerjasama kemitraan;</t>
  </si>
  <si>
    <t>Menginput bahan rencana dan bimbingan teknis pengembangan dan kerjasama kemitraan;</t>
  </si>
  <si>
    <t>Mengumpulkan bahan dan data terkait pengolahan data rencana dan bimbingan teknis pengembangan dan kerjasama kemitraan;</t>
  </si>
  <si>
    <t>Meminta arahan tentang pengolahan data bahan rencana dan bimbingan teknis pengembangan dan kerjasama kemitraan kepada Kepala Sub Bagian Tata Usaha;</t>
  </si>
  <si>
    <t>Memahami peraturan perundangan-undangan dan konsep (teori) tentang pengolahan data bahan rencana dan bimbingan teknis pengembangan dan kerjasama kemitraan;</t>
  </si>
  <si>
    <t>Mengolah data bahan rencana dan bimbingan teknis pengembangan dan kerjasama kemitraan bidang konservasi sumber daya alam dan ekosistemnya sesuai dengan prosedur dan ketentuan peraturan perundang-undangan agar memperoleh data dan informasi dalam bentuk lain (hasil olahan) yang lebih akurat untuk melaksanakan kegiatan penyiapan bahan rencana dan bimbingan teknis pengembangan dan kerjasama kemitraan.</t>
  </si>
  <si>
    <t>Membuat laporan kendala kelengkapan urusan administrasi kerjasama untuk diserahkan kepada Kepala Subbagian Tata Usaha.</t>
  </si>
  <si>
    <t>Mengkonsultasikan kendala kelengkapan urusan administrasi kerjasama dengan atasan;</t>
  </si>
  <si>
    <t>Memproses urusan administrasi kerjasama;</t>
  </si>
  <si>
    <t>Memeriksa kelengkapan urusan administrasi kerjasama;</t>
  </si>
  <si>
    <t>Mencatat penerimaan dan pengeluaran data urusan administrasi kerjasama;</t>
  </si>
  <si>
    <t>Meminta arahan tentang pengelolaan urusan administrasi kerjasama kepada Kepala Subbagian Tata Usaha;</t>
  </si>
  <si>
    <t>Memahami peraturan perundangan-undangan dan konsep (teori) tentang urusan administrasi kerjasama;</t>
  </si>
  <si>
    <t>Mengelola urusan administrasi kerjasama sesuai dengan prosedur dan ketentuan peraturan perundang-undangan untuk mendukung pelaksanaan kerjasama.</t>
  </si>
  <si>
    <t>Menyajikan hasil kompilasi RKA untuk diserahkan kepada Kepala Subbagian Tata Usaha.</t>
  </si>
  <si>
    <t>Mengkonsultasikan hasil kompilasi Rencana Kegiatan Anggaran (RKA)  dengan atasan;</t>
  </si>
  <si>
    <t>Mengkompilasi Rencana Kegiatan Anggaran (RKA);</t>
  </si>
  <si>
    <t>Mengumpulkan Rencana Kegiatan Anggaran (RKA);</t>
  </si>
  <si>
    <t>Meminta arahan tentang mengkompilasi Rencana Kegiatan Anggaran (RKA) kepada Kepala Subbagian Tata Usaha;</t>
  </si>
  <si>
    <t>Memahami peraturan perundangan-undangan dan konsep (teori) tentang kompilasi Rencana Kegiatan Anggaran (RKA);</t>
  </si>
  <si>
    <t>Mengkompilasi Rencana Kegiatan Anggaran (RKA) lingkup BTN sesuai dengan prosedur dan ketentuan peraturan perundang-undangan sebagai bahan penyusunan RKA Balai.</t>
  </si>
  <si>
    <t>Menyajikan hasil olahan data penyusunan Renja untuk diserahkan kepada Kepala Sub Bagian Tata Usaha.</t>
  </si>
  <si>
    <t>Membahas hasil pengolahan data penyusunan Renja dengan atasan;</t>
  </si>
  <si>
    <t>Mengolah data penyusunan Renja;</t>
  </si>
  <si>
    <t>Menginput data penyusunan Renja;</t>
  </si>
  <si>
    <t>Mengumpulkan bahan dan data terkait pengolahan data penyusunan Renja;</t>
  </si>
  <si>
    <t>Meminta arahan tentang pengolahan  data penyusunan Renja kepada  Kepala Sub Bagian Program dan Anggaran;</t>
  </si>
  <si>
    <t>Memahami peraturan perundangan-undangan dan konsep (teori) tentang pengolahan data Renja BTN;</t>
  </si>
  <si>
    <t>Mengolah data penyusunan Renja BTN sesuai dengan prosedur dan ketentuan peraturan perundang-undangan agar memperoleh informasi data capaian renja untuk melaksanakan kegiatan penyusunan Renja Balai.</t>
  </si>
  <si>
    <t>Menyajikan hasil olahan data penyusunan Renstra Balai untuk diserahkan kepada Kepala Sub Bagian Tata Usaha.</t>
  </si>
  <si>
    <t>Membahas hasil pengolahan data penyusunan Renstra Balai dengan atasan;</t>
  </si>
  <si>
    <t>Mengolah data penyusunan Renstra Balai;</t>
  </si>
  <si>
    <t>Menginput data penyusunan Renstra Balai;</t>
  </si>
  <si>
    <t>Mengumpulkan bahan dan data terkait pengolahan data penyusunan Renstra Balai;</t>
  </si>
  <si>
    <t>Meminta arahan tentang pengolahan data penyusunan Renstra Balai kepada Kepala Sub Bagian Tata Usaha;</t>
  </si>
  <si>
    <t>Memahami peraturan perundangan-undangan dan konsep (teori) tentang pengolahan data penyusunan Renstra Balai;</t>
  </si>
  <si>
    <t xml:space="preserve">Mengolah data penyusunan Renstra BTN sesuai dengan prosedur dan ketentuan peraturan perundang-undangan agar memperoleh data dan informasi dalam bentuk lain (hasil olahan) yang lebih akurat untuk penyusunan Renstra Balai. </t>
  </si>
  <si>
    <t>Menyajikan hasil olahan data rencana program dan anggaran untuk diserahkan kepada Kepala Sub Bagian Tata Usaha.</t>
  </si>
  <si>
    <t>Membahas hasil pengolahan data rencana program dan anggaran dengan atasan;</t>
  </si>
  <si>
    <t>Mengolah data rencana program dan anggaran;</t>
  </si>
  <si>
    <t>Menginput rencana program dan anggaran;</t>
  </si>
  <si>
    <t>Mengumpulkan bahan dan data terkait pengolahan data rencana program dan anggaran;</t>
  </si>
  <si>
    <t>Meminta arahan tentang pengolahan data rencana program dan anggaran kepada Kepala Sub Bagian Tata Usaha;</t>
  </si>
  <si>
    <t>Memahami peraturan perundangan-undangan dan konsep (teori) tentang pengolahan data rencana program dan anggaran;</t>
  </si>
  <si>
    <t>Mengolah data rencana program dan anggaran diantaranya rencana penerimaan PNBP, revisi kegiatan dan anggaran sesuai dengan prosedur dan ketentuan peraturan perundang-undangan agar memperoleh data dan informasi dalam bentuk lain (hasil olahan) yang lebih akurat untuk melaksanakan kegiatan penyiapan bahan rencana program dan anggaran.</t>
  </si>
  <si>
    <t>Menyajikan hasil olahan data penyusunan rencana pengelolaan taman nasional untuk diserahkan kepada Kepala Sub Bagian Tata Usaha.</t>
  </si>
  <si>
    <t>Membahas hasil pengolahan data penyusunan rencana pengelolaan taman nasional dengan atasan;</t>
  </si>
  <si>
    <t>Dilakukan sebanyak 3 kali (2 kali sebelum konsultasi publik dan 1 kali setelah konsultasi publik) dalam bentuk rapat</t>
  </si>
  <si>
    <t>Mengolah data penyusunan rencana pengelolaan taman nasional;</t>
  </si>
  <si>
    <t>Dilakukan sebanyak 2 kali</t>
  </si>
  <si>
    <t>Menginput data penyusunan rencana pengelolaan taman nasional;</t>
  </si>
  <si>
    <t>Mengumpulkan bahan dan data terkait pengolahan data penyusunan rencana pengelolaan taman nasional;</t>
  </si>
  <si>
    <t>Dilakukan sebanyak 2 kali (persiapan penyusunan, persiapan konsultasi publik)</t>
  </si>
  <si>
    <t>Meminta arahan tentang pengolahan data penyusunan rencana pengelolaan taman nasional kepada Kepala Sub Bagian Tata Usaha;</t>
  </si>
  <si>
    <t>Memahami peraturan perundangan-undangan dan konsep (teori) tentang pengolahan data penyusunan rencana pengelolaan taman nasional;</t>
  </si>
  <si>
    <t>Mengolah data penyusunan rencana pengelolaan taman nasional sesuai dengan prosedur dan ketentuan peraturan perundang-undangan agar memperoleh data dan informasi dalam bentuk lain (hasil olahan) yang lebih akurat untuk melaksanakan kegiatan penyusunan rencana pengelolaan taman nasional.</t>
  </si>
  <si>
    <t>Mengumpulkan, mendokumentasikan/menginput dan mengolah data bidang rencana pengelolaan, program dan anggaran, kerjasama serta kemitraan, pelayanan perizinan, pelaksanaan pelayanan promosi dan pemasaran, data, evaluasi, pelaporan, kehumasan sesuai dengan prosedur dan ketentuan peraturan perundang-undangan sebagai bahan untuk melaksanakan kegiatan selanjutnya.</t>
  </si>
  <si>
    <t>Urusan Perencanaan, Anggaran, Kerjasama, evaluasi, dan Pelaporan Subbagian Tata Usaha</t>
  </si>
  <si>
    <t>Analis data pemanfaatan, promosi, dan kehumasan</t>
  </si>
  <si>
    <t>Analis data perlengkapan</t>
  </si>
  <si>
    <t>Analis data kepegawaian &amp; keuangan</t>
  </si>
  <si>
    <t>Analis data evaluasi &amp; pelaporan</t>
  </si>
  <si>
    <t>Analis data perencanaan, anggaran, dan kerjasama.</t>
  </si>
  <si>
    <t>BTN Alas Purwo</t>
  </si>
  <si>
    <t>Urusan monev</t>
  </si>
  <si>
    <t>Urusan keuangan</t>
  </si>
  <si>
    <t>Urusan perlengkapan</t>
  </si>
  <si>
    <t>Urusan kepegawaian</t>
  </si>
  <si>
    <t>Urusan data dan informasi</t>
  </si>
  <si>
    <t>Urusan kerjasama &amp; kemitraan</t>
  </si>
  <si>
    <t>Urusan perencanaan</t>
  </si>
  <si>
    <t>Urusan pemanfaatan &amp; promosi, kehumasan</t>
  </si>
  <si>
    <t>Pembulatan</t>
  </si>
  <si>
    <t>Jumlah</t>
  </si>
  <si>
    <t xml:space="preserve">Menata arsip, mengikuti rapat, sosialisasi, mendampingi tamu atau ikut berpartisipasi dalam acara bimtek dari pusat atau studi banding. Selain itu sebagian besar analis data juga diberi tugas tambahan sebagai koordinator urusan, yang salah satu tugasnya adalah memeriksa konsep surat sebagai salah satu tindak lanjut disposisi atasan (Rata-rata 15 menit dalam satu hari). </t>
  </si>
  <si>
    <t>Memperbaiki dan menyajikan laporan SPIP untuk diserahkan kepada Kepala Sub Bagian Tata Usaha.</t>
  </si>
  <si>
    <t>Membahas hasil penyusunan laporan kehumasan pengelolaan taman nasional dengan atasan;</t>
  </si>
  <si>
    <t>Menyusun laporan SPIP;</t>
  </si>
  <si>
    <t>Mengklasifikasikan bahan dan data terkait penyusunan laporan SPIP;</t>
  </si>
  <si>
    <t>Mengumpulkan bahan dan data terkait penyusunan laporan SPIP;</t>
  </si>
  <si>
    <t>Meminta arahan tentang penyusunan laporan SPIP kepada Kepala Sub Bagian Tata Usaha;</t>
  </si>
  <si>
    <t>Memahami peraturan perundangan-undangan dan konsep (teori) tentang penyusunan laporan SPIP;</t>
  </si>
  <si>
    <t>Menyusun laporan triwulan dan tahunan penyelenggaraan SPIP sesuai dengan prosedur dan ketentuan peraturan perundang-undangan agar tujuan organisasi dapat tercapai melalui pelaksanaan kegiatan yang efektif dan efisien.</t>
  </si>
  <si>
    <t>Memperbaiki dan menyajikan desain penyelenggaraan SPIP untuk diserahkan kepada Kepala Sub Bagian Tata Usaha;</t>
  </si>
  <si>
    <t>Membahas hasil penyusunan desain penyelenggaraan SPIP;</t>
  </si>
  <si>
    <t>Memproses dokumen penyelesaian desain penyelenggaraan SPIP</t>
  </si>
  <si>
    <t>Merumuskan rencana aktifitas terkait informasi dan komunikasi;</t>
  </si>
  <si>
    <t>Merumuskan kegiatan pengendalian;</t>
  </si>
  <si>
    <t>fgd</t>
  </si>
  <si>
    <t>Melakukan penilaian risiko;</t>
  </si>
  <si>
    <t>kuesioner</t>
  </si>
  <si>
    <t>Menganalisis lingkungan pengendalian;</t>
  </si>
  <si>
    <t>Melakukan persiapan penyelenggaraan SPIP yang meliputi pembentukan satgas penyelengaraan SPIP, diklat, dan sosialisasi;</t>
  </si>
  <si>
    <t>Meminta arahan tentang penyusunan desain penyelenggaraan SPIP kepada Kepala Sub Bagian Tata Usaha;</t>
  </si>
  <si>
    <t>Memahami peraturan perundangan-undangan dan konsep (teori) tentang SPIP;</t>
  </si>
  <si>
    <t>Disusun pada bulan Januari</t>
  </si>
  <si>
    <t>Menyusun desain penyelenggaraan sistem pengendalian intern pemerintah (SPIP) sesuai dengan prosedur dan ketentuan peraturan perundang-undangan agar tujuan organisasi dapat tercapai melalui pelaksanaan kegiatan yang efektif dan efisien.</t>
  </si>
  <si>
    <t>Memperbaiki dan menyajikan konsep laporan tahunan pelaksanaan tugas urusan untuk diserahkan kepada Kepala Sub Bagian Tata Usaha;</t>
  </si>
  <si>
    <t>Membahas hasil penyusunan konsep laporan tahunan pelaksanaan tugas urusan;</t>
  </si>
  <si>
    <t>Menyusun konsep laporan tahunan pelaksanaan tugas urusan;</t>
  </si>
  <si>
    <t>Mengumpulkan, mengolah dan menganalisis data hasil pelaksanaan kegiatan;</t>
  </si>
  <si>
    <t>Menyusun jadwal, menyiapkan bahan dan administrasi pelaksanaan kegiatan;</t>
  </si>
  <si>
    <t>Menyusun laporan kinerja tahunan pelaksanaan tugas urusan sesuai dengan prosedur dan ketentuan peraturan untuk memberikan informasi capaian rencana kerja urusan</t>
  </si>
  <si>
    <t>Memperbaiki dan menyajikan konsep laporan bulanan pelaksanaan tugas urusan untuk diserahkan kepada Kepala Sub Bagian Tata Usaha;</t>
  </si>
  <si>
    <t>Membahas hasil penyusunan konsep laporan bulanan pelaksanaan tugas urusan;</t>
  </si>
  <si>
    <t>Menyusun konsep laporan bulanan pelaksanaan tugas urusan;</t>
  </si>
  <si>
    <t>Menyusun laporan bulanan pelaksanaan tugas urusan sesuai dengan prosedur dan ketentuan peraturan untuk memberikan informasi capaian rencana kerja urusan</t>
  </si>
  <si>
    <t>Memperbaiki dan menyajikan konsep rencana kerja tahunan pelaksanaan tugas urusan untuk diserahkan kepada Kepala Sub Bagian Tata Usaha;</t>
  </si>
  <si>
    <t>Membahas hasil penyusunan konsep rencana kerja tahunan pelaksanaan tugas urusan;</t>
  </si>
  <si>
    <t>Menyusun konsep rencana kerja tahunan pelaksanaan tugas urusan;</t>
  </si>
  <si>
    <t>Mengumpulkan, mengolah dan menganalisis data RKA;</t>
  </si>
  <si>
    <t>Menyusun rencana kerja tahunan pelaksanaan tugas urusan sesuai dengan prosedur dan ketentuan peraturan untuk efektifitas dan optimalisasi pelaksanaan tugas urusan.</t>
  </si>
  <si>
    <t>Menyajikan konsep laporan kehumasan pengelolaan taman nasional untuk diserahkan kepada Kepala Sub Bagian Tata Usaha.</t>
  </si>
  <si>
    <t>Menyusun laporan kehumasan pengelolaan taman nasional;</t>
  </si>
  <si>
    <t>Mengklasifikasikan bahan dan data terkait penyusunan laporan kehumasan pengelolaan taman nasional;</t>
  </si>
  <si>
    <t>Pengumpulan data minimal satu minggu satu kali</t>
  </si>
  <si>
    <t>Mengumpulkan bahan dan data terkait kehumasan pengelolaan taman nasional;</t>
  </si>
  <si>
    <t>Meminta arahan tentang penyusunan laporan kehumasan pengelolaan taman nasional kepada Kepala Sub Bagian Tata Usaha;</t>
  </si>
  <si>
    <t>Memahami peraturan perundangan-undangan dan konsep (teori) tentang kehumasan pengelolaan taman nasional;</t>
  </si>
  <si>
    <t>Menyusun laporan kehumasan pengelolaan taman nasional diantaranya meliputi partisipasi pelaksanaan pameran, peliputan acara balai, update berita terkait peningkatan kinerja balai di website atau media social, penyiapan bahan informasi publik dengan adanya dialog di radio atau media elektronik lainnya sesuai dengan prosedur dan ketentuan peraturan perundang-undangan untuk memberikan informasi detail tentang pengelolaan taman nasional.</t>
  </si>
  <si>
    <t>Menyajikan konsep penyusunan statistik pengelolaan kegiatan Balai TN untuk diserahkan kepada Kepala Sub Bagian Tata Usaha.</t>
  </si>
  <si>
    <t>Membahas hasil penyusunan statistik pengelolaan kegiatan Balai TN dengan atasan;</t>
  </si>
  <si>
    <t>Menyusun statistik pengelolaan kegiatan Balai TN;</t>
  </si>
  <si>
    <t>Mengklasifikasikan bahan dan data terkait penyusunan statistik pengelolaan kegiatan Balai TN;</t>
  </si>
  <si>
    <t>Mengumpulkan bahan dan data terkait penyusunan statistik pengelolaan kegiatan Balai TN;</t>
  </si>
  <si>
    <t>Meminta arahan tentang penyusunan statistik pengelolaan kegiatan Balai TN kepada Kepala Sub Bagian Tata Usaha;</t>
  </si>
  <si>
    <t>Memahami peraturan perundangan-undangan dan konsep (teori) tentang penyusunan statistik pengelolaan kegiatan Balai TN;</t>
  </si>
  <si>
    <t>Menyusun statistik pengelolaan kegiatan Balai TN sesuai dengan prosedur dan ketentuan peraturan perundang-undangan agar tersedianya data dan informasi kehutanan lingkup Balai TN selama 1 tahun.</t>
  </si>
  <si>
    <t>Menyajikan konsep laporan kemajuan pelaksanaan anggaran dan  kegiatan/realisasi anggaran untuk diserahkan kepada Kepala Sub Bagian Tata Usaha.</t>
  </si>
  <si>
    <t>Membahas hasil penyusunan laporan kemajuan pelaksanaan anggaran dan  kegiatan/realisasi anggaran dengan atasan;</t>
  </si>
  <si>
    <t>Menyusun laporan kemajuan pelaksanaan anggaran dan  kegiatan/realisasi anggaran;</t>
  </si>
  <si>
    <t>Dilakukan rutin setiap minggu selama 10 menit</t>
  </si>
  <si>
    <t>Mengklasifikasikan bahan dan data terkait penyusunan laporan kemajuan pelaksanaan anggaran dan  kegiatan/realisasi anggaran;</t>
  </si>
  <si>
    <t>Dilakukan rutin setiap minggu selama 60 menit</t>
  </si>
  <si>
    <t>Mengumpulkan bahan dan data terkait penyusunan laporan kemajuan pelaksanaan anggaran dan  kegiatan/realisasi anggaran;</t>
  </si>
  <si>
    <t>Meminta arahan tentang penyusunan laporan kemajuan pelaksanaan anggaran dan  kegiatan/realisasi anggaran kepada Kepala Sub Bagian Tata Usaha;</t>
  </si>
  <si>
    <t>Memahami peraturan perundangan-undangan dan konsep (teori) tentang laporan kemajuan pelaksanaan anggaran dan  kegiatan/realisasi anggaran;</t>
  </si>
  <si>
    <t>Menyusun laporan kemajuan pelaksanaan anggaran dan  kegiatan/realisasi anggaran sesuai dengan prosedur dan ketentuan peraturan perundang-undangan untuk memberikan informasi capaian serapan anggaran.</t>
  </si>
  <si>
    <t>Menyajikan konsep laporan capaian Renja Balai TN untuk diserahkan kepada Kepala Sub Bagian Tata Usaha.</t>
  </si>
  <si>
    <t>Membahas hasil penyusunan laporan capaian Renja Balai TN dengan atasan;</t>
  </si>
  <si>
    <t>Menyusun laporan capaian Renja Balai TN;</t>
  </si>
  <si>
    <t>Mengklasifikasikan bahan dan data terkait penyusunan laporan capaian Renja Balai TN;</t>
  </si>
  <si>
    <t>Mengumpulkan bahan dan data terkait penyusunan laporan capaian Renja Balai TN;</t>
  </si>
  <si>
    <t>Meminta arahan tentang penyusunan laporan capaian Renja Balai TN kepada  Kepala Sub Bagian Tata Usaha;</t>
  </si>
  <si>
    <t>Memahami peraturan perundangan-undangan dan konsep (teori) tentang laporan capaian Renja Balai TN;</t>
  </si>
  <si>
    <t>Outputnya adalah laporan tahunan</t>
  </si>
  <si>
    <t>Menyusun laporan capaian Renja sesuai dengan prosedur dan ketentuan peraturan perundang-undangan untuk memberikan informasi capaian rencana kerja tahunan.</t>
  </si>
  <si>
    <t>Menyajikan konsep laporan kinerja untuk diserahkan kepada Kepala Sub Bagian Tata Usaha.</t>
  </si>
  <si>
    <t xml:space="preserve">Dalam bentuk rapat </t>
  </si>
  <si>
    <t>Membahas hasil penyusunan laporan kinerja dengan atasan;</t>
  </si>
  <si>
    <t>Menyusun laporan kinerja;</t>
  </si>
  <si>
    <t>Mengklasifikasikan bahan dan data terkait penyusunan laporan kinerja;</t>
  </si>
  <si>
    <t>Mengumpulkan bahan dan data terkait penyusunan laporan kinerja;</t>
  </si>
  <si>
    <t>Meminta arahan tentang penyusunan laporan kinerja kepada Kepala Sub Bagian Tata Usaha;</t>
  </si>
  <si>
    <t>Memahami peraturan perundangan-undangan dan konsep (teori) tentang laporan kinerja;</t>
  </si>
  <si>
    <t>Outputnya adalah LAKIP</t>
  </si>
  <si>
    <t>Menyusun laporan kinerja Balai TN sesuai dengan prosedur dan ketentuan peraturan perundang-undangan untuk memberikan informasi kinerja yang telah dicapai.</t>
  </si>
  <si>
    <t>Menyajikan konsep laporan evaluasi pengelolaan kegiatan Balai TN untuk diserahkan kepada Kepala Sub Bagian Tata Usaha.</t>
  </si>
  <si>
    <t>Dalam bentuk rapat bulanan</t>
  </si>
  <si>
    <t>Membahas hasil penyusunan laporan evaluasi pengelolaan kegiatan Balai TN dengan atasan;</t>
  </si>
  <si>
    <t>Menyusun laporan evaluasi pengelolaan kegiatan Balai TN;</t>
  </si>
  <si>
    <t>Mengevaluasi pengelolaan kegiatan Balai TN;</t>
  </si>
  <si>
    <t>Mengklasifikasikan bahan dan data terkait evaluasi pengelolaan kegiatan Balai TN;</t>
  </si>
  <si>
    <t>Mengumpulkan bahan dan data terkait evaluasi pengelolaan kegiatan Balai TN;</t>
  </si>
  <si>
    <t>Meminta arahan tentang evaluasi pengelolaan kegiatan Balai TN kepada  Kepala Sub Bagian Tata Usaha;</t>
  </si>
  <si>
    <t>Memahami peraturan perundangan-undangan dan konsep (teori) tentang evaluasi pengelolaan kegiatan Balai TN;</t>
  </si>
  <si>
    <t>Melakukan pengisian aplikasi e monev bappenas (Triwulanan) dan e monev anggaran (bulanan)</t>
  </si>
  <si>
    <t>Mengevaluasi pengelolaan kegiatan Balai TN sesuai dengan prosedur dan ketentuan peraturan perundang-undangan untuk mengetahui tingkat keberhasilan pengelolaan kegiatan dan permasalahan yang dihadapi.</t>
  </si>
  <si>
    <t>Menyajikan konsep laporan pemantauan pelaksanaan kegiatan Balai TN untuk diserahkan kepada Kepala Sub Bagian Tata Usaha.</t>
  </si>
  <si>
    <t>Rapat bulanan di kantor balai dan seksi</t>
  </si>
  <si>
    <t>Membahas hasil penyusunan laporan pemantauan pelaksanaan kegiatan Balai TN dengan atasan;</t>
  </si>
  <si>
    <t>Menyusun laporan pemantauan pelaksanaan kegiatan Balai TN;</t>
  </si>
  <si>
    <t>Memantau pelaksanaan kegiatan Balai TN;</t>
  </si>
  <si>
    <t>Mengklasifikasikan bahan dan data terkait pelaksanaan kegiatan Balai TN;</t>
  </si>
  <si>
    <t>Mengumpulkan bahan dan data terkait pelaksanaan kegiatan Balai TN;</t>
  </si>
  <si>
    <t>Meminta arahan tentang pemantauan pelaksanaan kegiatan Balai TN kepada Kepala Sub Bagian Tata Usaha;</t>
  </si>
  <si>
    <t>Memahami peraturan perundangan-undangan dan konsep (teori) tentang pelaksanaan kegiatan Balai TN;</t>
  </si>
  <si>
    <t>Melalui kegiatan rapat bulanan, dan kegiatan monitoring.</t>
  </si>
  <si>
    <t>Memantau pelaksanaan kegiatan Balai TN sesuai dengan arahan atasan dan prosedur serta ketentuan peraturan perundang-undangan untuk mengamati/mengetahui perkembangan dan kemajuan, identifikasi dan permasalahan serta upaya solusi permasalahan kegiatan yang dilaksanakan.</t>
  </si>
  <si>
    <t>Menyajikan konsep laporan pengelolaan data dan informasi untuk diserahkan kepada Kepala Sub Bagian Tata Usaha.</t>
  </si>
  <si>
    <t>Membahas hasil penyusunan laporan pengelolaan data dan informasi dengan atasan;</t>
  </si>
  <si>
    <t>Menyusun laporan pengelolaan data dan informasi;</t>
  </si>
  <si>
    <t>Mengklasifikasikan bahan dan data terkait penyusunan laporan pengelolaan data dan informasi;</t>
  </si>
  <si>
    <t>Mengumpulkan bahan dan data terkait penyusunan laporan pengelolaan data dan informasi;</t>
  </si>
  <si>
    <t>Meminta arahan tentang penyusunan laporan pengelolaan data dan informasi kepada  Kepala Sub Bagian Tata Usaha;</t>
  </si>
  <si>
    <t>Memahami peraturan perundangan-undangan dan konsep (teori) tentang pengelolaan data dan informasi;</t>
  </si>
  <si>
    <t>Siloka dan SIDAK</t>
  </si>
  <si>
    <t>Menyusun laporan pengelolaan data dan informasi kegiatan Balai TN sesuai dengan prosedur dan ketentuan peraturan perundang-undangan untuk optimalisasi informasi  data pengelolaan kegiatan pada BTN.</t>
  </si>
  <si>
    <t>Menyajikan konsep surat tindak lanjut hasil pemeriksaan keuangan untuk diserahkan kepada kepala Sub Bagian Tata Usaha.</t>
  </si>
  <si>
    <t>Dilakukan lebih dari 1 kali</t>
  </si>
  <si>
    <t>Membahas hasil telaahan tindak lanjut hasil pemeriksaan keuangan dengan atasan;</t>
  </si>
  <si>
    <t>Menelaah tindak lanjut hasil pemeriksaan keuangan;</t>
  </si>
  <si>
    <t>Mengklasifikasikan bahan dan data telahaan tindak lanjut hasil pemeriksaan;</t>
  </si>
  <si>
    <t>Mengumpulkan bahan dan data terkait telaahan tindak lanjut hasil pemeriksaan keuangan;</t>
  </si>
  <si>
    <t>Meminta arahan tentang telaahan tindak lanjut hasil pemeriksaan keuangan kepada  Kepala Sub Bagian Tata Usaha;</t>
  </si>
  <si>
    <t>Memahami peraturan perundangan-undangan dan konsep (teori) tentang tindak lanjut hasil pemeriksaan keuangan;</t>
  </si>
  <si>
    <t>Pemeriksaan oleh Inspektorat atau BPK</t>
  </si>
  <si>
    <t>Menelaah tindak lanjut hasil pemeriksaan keuangan sesuai dengan prosedur dan ketentuan peraturan perundang-undangan untuk memberikan informasi permasalahan dan solusi tindak lanjut hasil pemeriksaan keuangan.</t>
  </si>
  <si>
    <t>Menyajikan konsep rekomendasi penyelesaian tuntutan perbendaharaan dan ganti rugi untuk diserahkan kepada kepala Sub Bagian Tata Usaha.</t>
  </si>
  <si>
    <t>Membahas rekomendasi penyelesaian tuntutan perbendaharaan dan ganti rugi dengan atasan;</t>
  </si>
  <si>
    <t>Menyusun rekomendasi penyelesaian tuntutan perbendaharaan dan ganti rugi;</t>
  </si>
  <si>
    <t>Menelaah penyelesaian tuntutan perbendaharaan dan ganti rugi;</t>
  </si>
  <si>
    <t>Mengklasifikasikan bahan dan data telahaan tuntutan perbendaharaan dan ganti rugi;</t>
  </si>
  <si>
    <t>Mengumpulkan bahan dan data terkait telaahan tuntutan perbendaharaan dan ganti rugi;</t>
  </si>
  <si>
    <t>Meminta arahan tentang telaahan tuntutan perbendaharaan dan ganti rugi kepada  Kepala Sub Bagian Tata Usaha;</t>
  </si>
  <si>
    <t>Memahami peraturan perundangan-undangan dan konsep (teori) tentang tuntutan perbendaharaan dan ganti rugi;</t>
  </si>
  <si>
    <t>Temuan Inspektorat atau BPK</t>
  </si>
  <si>
    <t>Menelaah penyelesaian tuntutan perbendaharaan dan ganti rugi sesuai dengan prosedur dan ketentuan peraturan perundang-undangan untuk menberikan informasi permasalahan dan solusi tuntutan perbendaharaan dan ganti rugi.</t>
  </si>
  <si>
    <t>Menyajikan konsep telaahan laporan keuangan untuk diserahkan kepada kepala Sub Bagian Tata Usaha.</t>
  </si>
  <si>
    <t>Membahas hasil telaahan laporan keuangan dengan atasan;</t>
  </si>
  <si>
    <t>Menelaah laporan keuangan;</t>
  </si>
  <si>
    <t>Mengklasifikasikan bahan dan data telahaan laporan keuangan;</t>
  </si>
  <si>
    <t>Mengumpulkan bahan dan data terkait telaahan laporan keuangan pegawai;</t>
  </si>
  <si>
    <t>Meminta arahan tentang telaahan laporan keuangan kepada  Kepala Sub Bagian Tata Usaha;</t>
  </si>
  <si>
    <t>Memahami peraturan perundangan-undangan dan konsep (teori) tentang laporan keuangan;</t>
  </si>
  <si>
    <t>Outputnya adalah hasil telaahan laporan keuangan bulanan, semesteran, dan tahunan</t>
  </si>
  <si>
    <t>Menelaah laporan keuangan sesuai dengan prosedur dan ketentuan peraturan perundang-undangan untuk mengetahui posisi, permasalahan, solusi dan perkembangan keuangan Balai TN.</t>
  </si>
  <si>
    <t>Menyajikan konsep telaahan data perawatan/pemeliharaan BMN untuk diserahkan kepada Kepala Sub Bagian Tata Usaha.</t>
  </si>
  <si>
    <t>Membahas hasil telaahan data perawatan/pemeliharaan BMN dengan atasan;</t>
  </si>
  <si>
    <t>Menelaah data perawatan/pemeliharaan BMN;</t>
  </si>
  <si>
    <t>Mengklasifikasikan bahan dan data terkait telaahan data perawatan/pemeliharaan BMN;</t>
  </si>
  <si>
    <t>Mengumpulkan bahan dan data terkait telaahan data perawatan/pemeliharaan BMN;</t>
  </si>
  <si>
    <t>Meminta arahan tentang telaahan data perawatan/pemeliharaan BMN kepada  Kepala Sub Bagian Tata Usaha;</t>
  </si>
  <si>
    <t>Memahami peraturan perundangan-undangan dan konsep (teori) tentang perawatan/pemeliharaan BMN;</t>
  </si>
  <si>
    <t>Menelaah data perawatan/pemeliharaan BMN sesuai dengan prosedur dan ketentuan peraturan perundang-undangan.</t>
  </si>
  <si>
    <t>Menyajikan laporan hasil kegiatan pengamanan, pengawasan, dan pengendalian BMN untuk diserahkan kepada Kepala Sub Bagian Tata Usaha.</t>
  </si>
  <si>
    <t>Menyusun laporan hasil kegiatan pengamanan, pengawasan, dan pengendalian BMN;</t>
  </si>
  <si>
    <t>Balai, Seksi 1, Seksi 2, 6 resort, dan 3 unit pengelolaan (Satu bulan sekali @ 300 menit)</t>
  </si>
  <si>
    <t>Melaksanakan pengamanan, pengawasan dan pengendalian BMN;</t>
  </si>
  <si>
    <t xml:space="preserve">Balai, Seksi 1, Seksi 2, 6 resort, dan 3 unit pengelolaan </t>
  </si>
  <si>
    <t>Menyusun rencana kegiatan pengamanan, pengawasan dan pengendalian BMN;</t>
  </si>
  <si>
    <t>Penentuan tim, waktu, dan fokus wasdal.</t>
  </si>
  <si>
    <t>Meminta arahan tentang pengamanan, pengawasan dan pengendalian BMN kepada  Kepala Sub Bagian Tata Usaha;</t>
  </si>
  <si>
    <t>Memahami peraturan perundangan-undangan dan konsep (teori) tentang pengamanan, pengawasan dan pengendalian BMN;</t>
  </si>
  <si>
    <t>Outputnya yaitu laporan pengawasan dan pengendalian BMN</t>
  </si>
  <si>
    <t>Membantu pelaksanaan pengamanan, pengawasan dan pengendalian BMN sesuai dengan prosedur dan ketentuan peraturan perundang-undangan dalam rangka pemantauan dan penertiban pelaksanaan penggunaan, pemanfaatan, pemindahtanganan, penatausahaan serta pengamanan dan pemeliharaan BMN.</t>
  </si>
  <si>
    <t>Menyajikan konsep surat penyelesaian kasus-kasus /permasalahan pengelolaan BMN untuk diserahkan kepada Kepala Sub Bagian Tata Usaha.</t>
  </si>
  <si>
    <t>Membahas hasil telaahan penyelesaian kasus-kasus /permasalahan pengelolaan BMN dengan atasan;</t>
  </si>
  <si>
    <t>Menelaah penyelesaian kasus-kasus /permasalahan pengelolaan BMN;</t>
  </si>
  <si>
    <t>Mengklasifikasikan bahan dan data terkait telaahan penyelesaian kasus-kasus /permasalahan pengelolaan BMN;</t>
  </si>
  <si>
    <t>Mengumpulkan bahan dan data terkait telaahan penyelesaian kasus-kasus /permasalahan pengelolaan BMN;</t>
  </si>
  <si>
    <t>Meminta arahan tentang telaahan penyelesaian kasus-kasus /permasalahan pengelolaan BMN kepada  Kepala Sub Bagian Tata Usaha;</t>
  </si>
  <si>
    <t>Memahami peraturan perundangan-undangan dan konsep (teori) tentang kasus-kasus /permasalahan pengelolaan BMN;</t>
  </si>
  <si>
    <t>Contohnya temuan Inspektorat atau BPK, dan kasus sertifikat aset yang belum selesai.</t>
  </si>
  <si>
    <t>Menelaah penyelesaian kasus-kasus /permasalahan pengelolaan BMN sesuai dengan prosedur dan ketentuan peraturan perundang-undangan agar tercapai tertib administrasi pengelolaan BMN.</t>
  </si>
  <si>
    <t>Menyajikan konsep LBKP untuk diserahkan kepada Kepala Sub Bagian Tata Usaha.</t>
  </si>
  <si>
    <t>Membahas konsep laporan dengan atasan;</t>
  </si>
  <si>
    <t>Menyusun laporan barang kuasa pengguna;</t>
  </si>
  <si>
    <t>Mengklasifikasikan bahan dan data;</t>
  </si>
  <si>
    <t>Mengumpulkan bahan dan data penyusunan laporan;</t>
  </si>
  <si>
    <t>Meminta arahan tentang penyusunan LBKP kepada  Kepala Sub Bagian Tata Usaha;</t>
  </si>
  <si>
    <t>Memahami peraturan perundangan-undangan dan konsep (teori) tentang penyusunan LBKP;</t>
  </si>
  <si>
    <t>Menyusun laporan barang kuasa pengguna (LBKP) tahunan sesuai dengan prosedur dan ketentuan peraturan perundang-undangan  agar tercapai tertib administrasi pengelolaan BMN.</t>
  </si>
  <si>
    <t>Menyusun laporan barang kuasa pengguna (LBKP) semesteran sesuai dengan prosedur dan ketentuan peraturan perundang-undangan  agar tercapai tertib administrasi pengelolaan BMN.</t>
  </si>
  <si>
    <t>Menyajikan konsep laporan hasil inventarisasi BMN untuk diserahkan kepada Kepala Sub Bagian Tata Usaha.</t>
  </si>
  <si>
    <t>Membahas hasil analisis inventarisasi BMN dengan atasan;</t>
  </si>
  <si>
    <t>Menganalisis hasil inventarisasi BMN;</t>
  </si>
  <si>
    <t>Mengklasifikasikan bahan dan data hasil inventarisasi BMN;</t>
  </si>
  <si>
    <t>Turut serta dalam pelaksanaan inventarisasi</t>
  </si>
  <si>
    <t>Mengumpulkan bahan dan data inventarisasi BMN;</t>
  </si>
  <si>
    <t>Menyusun rencana kerja inventarisasi BMN;</t>
  </si>
  <si>
    <t>Meminta arahan tentang penyusunan laporan inventarisasi BMN kepada  Kepala Sub Bagian Tata Usaha;</t>
  </si>
  <si>
    <t>Memahami peraturan perundangan-undangan dan konsep (teori) tentang inventarisasi BMN;</t>
  </si>
  <si>
    <t>Bisa dilaksanakan 5 tahun sekali, bersama dengan KPKNL.</t>
  </si>
  <si>
    <t>Menyusun laporan hasil inventarisasi sesuai dengan prosedur dan ketentuan peraturan perundang-undangan agar tercapai tertib administrasi pengelolaan BMN.</t>
  </si>
  <si>
    <t>Menyajikan konsep surat usulan hibah keluar BMN/Persediaan untuk diserahkan kepada Kepala Sub Bagian Tata Usaha.</t>
  </si>
  <si>
    <t>Membahas hasil telaahan usulan hibah keluar BMN/Persediaan dengan atasan;</t>
  </si>
  <si>
    <t>Menelaah usulan hibah keluar BMN/Persediaan;</t>
  </si>
  <si>
    <t>Mengklasifikasikan bahan dan data terkait telaahan usulan hibah keluar BMN/Persediaan;</t>
  </si>
  <si>
    <t>Mengumpulkan bahan dan data terkait telaahan usulan hibah keluar BMN/Persediaan;</t>
  </si>
  <si>
    <t>Meminta arahan tentang telaahan usulan hibah keluar BMN/Persediaan kepada  Kepala Sub Bagian Tata Usaha;</t>
  </si>
  <si>
    <t>Memahami peraturan perundangan-undangan dan konsep (teori) tentang hibah keluar BMN/Persediaan;</t>
  </si>
  <si>
    <t>Contohnya hibah bibit tanaman</t>
  </si>
  <si>
    <t>Menelaah pengusulan hibah keluar BMN/persediaan sesuai dengan prosedur dan ketentuan peraturan perundang-undangan dalam rangka optimalisasi pemanfaatan dan pengelolaan BMN/persediaan.</t>
  </si>
  <si>
    <t>Menyajikan konsep surat alih status penggunaan BMN untuk diserahkan kepada Kepala Sub Bagian Tata Usaha.</t>
  </si>
  <si>
    <t>Membahas hasil telaahan alih status penggunaan BMN dengan atasan;</t>
  </si>
  <si>
    <t>Menelaah alih status penggunaan BMN;</t>
  </si>
  <si>
    <t>Mengklasifikasikan bahan dan data terkait telaahan alih status penggunaan BMN;</t>
  </si>
  <si>
    <t>Mengumpulkan bahan dan data terkait telaahan alih status penggunaan BMN;</t>
  </si>
  <si>
    <t>Meminta arahan tentang telaahan alih status penggunaan BMN kepada  Kepala Sub Bagian Tata Usaha;</t>
  </si>
  <si>
    <t>Memahami peraturan perundangan-undangan dan konsep (teori) tentang alih status penggunaan BMN;</t>
  </si>
  <si>
    <t>Menelaah alih status penggunaan BMN sesuai dengan prosedur dan ketentuan peraturan perundang-undangan untuk efektifitas penggunaan BMN.</t>
  </si>
  <si>
    <t>Menyajikan konsep surat hasil telaahan data penilaian BMN, pengusulan penjualan dan penghapusan/pemusnahan, penetapan status penggunaan BMN/Persediaan untuk diserahkan kepada Kepala Sub Bagian Tata Usaha.</t>
  </si>
  <si>
    <t>Membahas hasil telaahan data penilaian BMN, pengusulan penjualan dan penghapusan/pemusnahan, penetapan status penggunaan BMN/Persediaan dengan atasan;</t>
  </si>
  <si>
    <t>Menelaah data penilaian BMN, pengusulan penjualan dan penghapusan/pemusnahan, penetapan status penggunaan BMN/Persediaan;</t>
  </si>
  <si>
    <t>Mengklasifikasikan bahan dan data terkait telaahan data penilaian BMN, pengusulan penjualan dan penghapusan/pemusnahan, penetapan status penggunaan BMN/Persediaan;</t>
  </si>
  <si>
    <t>Mengumpulkan bahan dan data terkait telaahan data penilaian BMN, pengusulan penjualan dan penghapusan/pemusnahan, penetapan status penggunaan BMN/Persediaan;</t>
  </si>
  <si>
    <t>Meminta arahan tentang telaahan data penilaian BMN, pengusulan penjualan dan penghapusan/pemusnahan, penetapan status penggunaan BMN/Persediaan kepada  Kepala Sub Bagian Tata Usaha;</t>
  </si>
  <si>
    <t>Memahami peraturan perundangan-undangan dan konsep (teori) tentang penilaian BMN, pengusulan penjualan dan penghapusan/pemusnahan, penetapan status penggunaan BMN/Persediaan;</t>
  </si>
  <si>
    <t>Contohnya pemusnahan barang persediaan yang sudah rusak berat, penghapusan BMN yang rusak berat atau hilang.</t>
  </si>
  <si>
    <t>Menelaah data penilaian BMN, pengusulan penjualan dan penghapusan/pemusnahan, penetapan status penggunaan BMN/Persediaan sesuai dengan prosedur dan ketentuan peraturan perundang-undangan untuk efektifitas penghapusan dan status penggunaan BMN/Persediaan.</t>
  </si>
  <si>
    <t>Menyajikan konsep surat persetujuan pemanfaatan, sewa dan pinjam pakai, pemindahtanganan, tukar menukar BMN/Persediaan untuk diserahkan kepada Kepala Sub Bagian Tata Usaha.</t>
  </si>
  <si>
    <t>Membahas hasil telaahan usulan pemanfaatan, sewa dan pinjam pakai, pemindahtanganan, tukar menukar BMN/Persediaan dengan atasan;</t>
  </si>
  <si>
    <t>Menelaah usulan pemanfaatan, sewa dan pinjam pakai, pemindahtanganan, tukar menukar BMN/Persediaan;</t>
  </si>
  <si>
    <t>Mengklasifikasikan bahan dan data terkait telaahan pemanfaatan, sewa dan pinjam pakai, pemindahtanganan, tukar menukar BMN/Persediaan;</t>
  </si>
  <si>
    <t>Mengumpulkan bahan dan data terkait telaahan pemanfaatan, sewa dan pinjam pakai, pemindahtanganan, tukar menukar BMN/Persediaan;</t>
  </si>
  <si>
    <t>Meminta arahan tentang telaahan usulan pemanfaatan, sewa dan pinjam pakai, pemindahtanganan, tukar menukar BMN/Persediaan kepada  Kepala Sub Bagian Tata Usaha;</t>
  </si>
  <si>
    <t>Memahami peraturan perundangan-undangan dan konsep (teori) tentang pemanfaatan, sewa dan pinjam pakai, pemindahtanganan, tukar menukar BMN/Persediaan;</t>
  </si>
  <si>
    <t>Menelaah usulan pemanfaatan, sewa dan pinjam pakai, pemindahtanganan, tukar menukar BMN/Persediaan sesuai dengan prosedur dan ketentuan peraturan perundang-undangan untuk efektifitas pemanfaatan dan pengelolaan BMN/ Persediaan.</t>
  </si>
  <si>
    <t>Menyajikan konsep laporan rencana kebutuhan BMN untuk diserahkan kepada Kepala Sub Bagian Tata Usaha.</t>
  </si>
  <si>
    <t>Membahas hasil penyusunan rekomendasi rencana kebutuhan BMN dengan atasan;</t>
  </si>
  <si>
    <t>Menyusun rekomendasi perencanaan kebutuhan BMN dan barang persediaan sesuai kaidah perencanaan kebutuhan, standar barang dan standart kebutuhan serta ketersediaan barang;</t>
  </si>
  <si>
    <t>Mengklasifikasikan bahan dan data terkait penyusunan rencana kebutuhan BMN dan barang persediaan sesuai standart barang dan standart kebutuhan barang;</t>
  </si>
  <si>
    <t>balai, seksi 1, seksi 2, 6 resort, 3 unit pengelolaan</t>
  </si>
  <si>
    <t>Menyiapkan bahan dan mengumpulkan data terkait penyusunan rencana kebutuhan BMN dan barang persediaan;</t>
  </si>
  <si>
    <t>Meminta arahan tentang penyusunan rencana kebutuhan BMN dan barang persediaan kepada  Kepala Sub Bagian Tata Usaha;</t>
  </si>
  <si>
    <t>Memahami peraturan perundangan-undangan dan konsep (teori) tentang rencana kebutuhan BMN dan barang persediaan;</t>
  </si>
  <si>
    <t>Menyusun rencana kebutuhan BMN dan barang persediaan sesuai dengan prosedur dan ketentuan peraturan perundang-undangan dalam rangka memenuhi kebutuhan barang inventaris untuk menunjang pelaksanaan tugas kedinasan.</t>
  </si>
  <si>
    <t>Menyajikan konsep laporan evaluasi prosedur kerja untuk diserahkan kepada Kepala Sub Bagian Tata Usaha.</t>
  </si>
  <si>
    <t>Membahas hasil penyusunan laporan evaluasi prosedur kerja dengan atasan;</t>
  </si>
  <si>
    <t>Menyusun laporan evaluasi prosedur kerja;</t>
  </si>
  <si>
    <t>Mengevaluasi prosedur kerja;</t>
  </si>
  <si>
    <t>Mengklasifikasikan bahan dan data terkait evaluasi prosedur kerja;</t>
  </si>
  <si>
    <t>Mengumpulkan bahan dan data terkait evaluasi prosedur kerja;</t>
  </si>
  <si>
    <t>Meminta arahan tentang evaluasi prosedur kerja kepada  Kepala Sub Bagian Tata Usaha;</t>
  </si>
  <si>
    <t>Memahami peraturan perundangan-undangan dan konsep (teori) tentang evaluasi prosedur kerja;</t>
  </si>
  <si>
    <t>Mengevaluasi prosedur kerja sesuai dengan prosedur dan ketentuan peraturan perundang-undangan.</t>
  </si>
  <si>
    <t>Menyajikan konsep prosedur kerja untuk diserahkan kepada Kepala Sub Bagian Tata Usaha.</t>
  </si>
  <si>
    <t>Membahas hasil penyusunan prosedur kerja dengan atasan;</t>
  </si>
  <si>
    <t>Menyusun prosedur kerja;</t>
  </si>
  <si>
    <t>Mengklasifikasikan bahan dan data terkait penyusunan prosedur kerja;</t>
  </si>
  <si>
    <t>Mengumpulkan bahan dan data terkait penyusunan prosedur kerja;</t>
  </si>
  <si>
    <t>Meminta arahan tentang penyusunan prosedur kerja kepada  Kepala Sub Bagian Tata Usaha;</t>
  </si>
  <si>
    <t>Memahami peraturan perundangan-undangan dan konsep (teori) tentang penyusunan prosedur kerja;</t>
  </si>
  <si>
    <t>Menyusun prosedur kerja sesuai dengan prosedur dan ketentuan peraturan perundang-undangan.</t>
  </si>
  <si>
    <t>Menyajikan konsep surat kebutuhan diklat dan peserta diklat untuk diserahkan kepada Kepala Sub Bagian Tata Usaha.</t>
  </si>
  <si>
    <t>Menyusun rekomendasi kebutuhan diklat dan peserta diklat yang telah di analisis;</t>
  </si>
  <si>
    <t>Membahas hasil analisis kebutuhan diklat dan peserta diklat dengan atasan;</t>
  </si>
  <si>
    <t>Menganalisis kebutuhan diklat dan peserta diklat;</t>
  </si>
  <si>
    <t>Dikelompokkan berdasarkan penyelenggara (Balai Diklat, BTN, dll) dan  prioritas</t>
  </si>
  <si>
    <t>Mengklasifikasikan bahan dan data terkait penyusunan kebutuhan diklat dan peserta diklat;</t>
  </si>
  <si>
    <t>Mengumpulkan bahan dan data terkait penyusunan kebutuhan diklat dan peserta diklat;</t>
  </si>
  <si>
    <t>Meminta arahan tentang penyusunan kebutuhan diklat dan peserta diklat kepada  Kepala Sub Bagian Tata Usaha;</t>
  </si>
  <si>
    <t>Memahami peraturan perundangan-undangan dan konsep (teori) tentang kebutuhan diklat dan peserta diklat;</t>
  </si>
  <si>
    <t>Menyusun analisis kebutuhan diklat dan peserta diklat sesuai dengan prosedur dan ketentuan peraturan perundang-undangan untuk  meningkatkan dan pengakuan  kompetensi pegawai.</t>
  </si>
  <si>
    <t>Menyajikan konsep surat usulan sanksi disiplin pegawai dan penyelesaian keberatan pegawai untuk diserahkan kepada Kepala Sub Bagian Tata Usaha.</t>
  </si>
  <si>
    <t>Membahas hasil telaahan usulan sanksi disiplin pegawai dan penyelesaian keberatan pegawai dengan atasan;</t>
  </si>
  <si>
    <t>Menelaah usulan sanksi disiplin pegawai dan penyelesaian keberatan pegawai;</t>
  </si>
  <si>
    <t>Mengklasifikasikan bahan dan data terkait telaahan usulan sanksi disiplin pegawai dan penyelesaian keberatan pegawai;</t>
  </si>
  <si>
    <t>Mengumpulkan bahan dan data terkait telaahan usulan sanksi disiplin pegawai dan penyelesaian keberatan pegawai;</t>
  </si>
  <si>
    <t>Meminta arahan tentang telaahan usulan sanksi disiplin pegawai dan penyelesaian keberatan pegawai kepada  Kepala Sub Bagian Tata Usaha;</t>
  </si>
  <si>
    <t>Memahami peraturan perundangan-undangan dan konsep (teori) tentang sanksi disiplin pegawai;</t>
  </si>
  <si>
    <t>Menelaah usulan sanksi disiplin pegawai dan penyelesaian keberatan pegawai sesuai dengan prosedur dan ketentuan peraturan perundang-undangan untuk diproses lebih lanjut.</t>
  </si>
  <si>
    <t>Menyajikan konsep penyusunan statistik pegawai untuk diserahkan kepada Kepala Sub Bagian Tata Usaha.</t>
  </si>
  <si>
    <t>Membahas hasil penyusunan statistik pegawai dengan atasan;</t>
  </si>
  <si>
    <t>Menyusun rekomendasi statistik pegawai;</t>
  </si>
  <si>
    <t>Mengklasifikasikan bahan dan data terkait penyusunan statistik pegawai;</t>
  </si>
  <si>
    <t>Mengumpulkan bahan dan data terkait penyusunan statistik pegawai;</t>
  </si>
  <si>
    <t>Meminta arahan tentang penyusunan statistik pegawai kepada  Kepala Sub Bagian Tata Usaha;</t>
  </si>
  <si>
    <t>Memahami peraturan perundangan-undangan dan konsep (teori) tentang penyusunan statistik pegawai;</t>
  </si>
  <si>
    <t>Menyusun statistik kepegawaian sesuai dengan prosedur dan ketentuan peraturan perundang-undangan dalam rangka terwujudnya informasi data base pegawai yang akurat, terkini, lengkap dan cepat untuk keperluan perencanaan, pengembangan, kesejahteraan, dan pengendalian PNS.</t>
  </si>
  <si>
    <t>Menyajikan konsep surat usulan kenaikan jabatan dan pangkat fungsional,  pembebasan dari jabatan fungsional, penilaian dan/atau penilaian pendahuluan DUPAK untuk diserahkan kepada Kepala Sub Bagian Tata Usaha.</t>
  </si>
  <si>
    <t>Membahas hasil telaahan kenaikan jabatan dan pangkat fungsional,  pembebasan dari jabatan fungsional, penilaian dan/atau penilaian pendahuluan DUPAK dengan atasan;</t>
  </si>
  <si>
    <t>Menelaah kenaikan jabatan dan pangkat fungsional,  pembebasan dari jabatan fungsional, penilaian dan/atau penilaian pendahuluan DUPAK;</t>
  </si>
  <si>
    <t>Mengklasifikasikan bahan dan data terkait telaahan kenaikan jabatan dan pangkat fungsional,  pembebasan dari jabatan fungsional, penilaian dan/atau penilaian pendahuluan DUPAK;</t>
  </si>
  <si>
    <t>Mengumpulkan bahan dan data terkait telaahan kenaikan jabatan dan pangkat fungsional,  pembebasan dari jabatan fungsional, penilaian dan/atau penilaian pendahuluan DUPAK;</t>
  </si>
  <si>
    <t>Meminta arahan tentang telaahan kenaikan jabatan dan pangkat fungsional,  pembebasan dari jabatan fungsional, penilaian dan/atau penilaian pendahuluan DUPAK kepada  Kepala Sub Bagian Tata Usaha;</t>
  </si>
  <si>
    <t>Memahami peraturan perundangan-undangan dan konsep (teori) tentang kenaikan jabatan dan pangkat fungsional,  pembebasan dari jabatan fungsional, penilaian dan/atau penilaian pendahuluan DUPAK;</t>
  </si>
  <si>
    <t>Sejumlah pegawai fungsional tertentu (Penyuluh 2 orang, PEH 21 orang, dan Polhut 32 orang); penilaian dupak dilakukan 2 kali dalam setahun, usulan kenaikan pangkat jabatan dan pangkat serta usulan pembebasan dan pengaktifan kembali jabatan fungsional diasumsikan sebanyak 30 surat</t>
  </si>
  <si>
    <t>Menelaah usulan kenaikan jabatan dan pangkat fungsional,  pembebasan dari jabatan fungsional, penilaian dan/atau penilaian pendahuluan DUPAK sesuai dengan prosedur dan peraturan perundang-undangan untuk efektifitas pengelolaan administrasi jabatan fungsional lingkup BTN.</t>
  </si>
  <si>
    <t>Menyajikan konsep surat pengusulan dan penerimaan penempatan mutasi pegawai fungsional untuk diserahkan kepada Kepala Sub Bagian Tata Usaha.</t>
  </si>
  <si>
    <t>Membahas hasil telaahan pengusulan dan penerimaan mutasi pegawai fungsional dengan atasan;</t>
  </si>
  <si>
    <t>Menelaah pengusulan dan penerimaan mutasi pegawai fungsional;</t>
  </si>
  <si>
    <t>Mengklasifikasikan bahan dan data terkait telaahan pengusulan dan penerimaan mutasi pegawai fungsional;</t>
  </si>
  <si>
    <t>Mengumpulkan bahan dan data terkait telaahan pengusulan dan penerimaan mutasi pegawai fungsional;</t>
  </si>
  <si>
    <t>Meminta arahan tentang telaahan pengusulan dan penerimaan mutasi pegawai fungsional kepada  Kepala Sub Bagian Tata Usaha;</t>
  </si>
  <si>
    <t>Memahami peraturan perundangan-undangan dan konsep (teori) tentang pengusulan dan penerimaan mutasi pegawai fungsional;</t>
  </si>
  <si>
    <t>Menelaah pengusulan dan penerimaan alih tugas sesuai dengan prosedur dan ketentuan peraturan perundang-undangan sebagai bahan pengusulan dan penerimaan penempatan pegawai sesuai dengan kebutuhan unit organisasi.</t>
  </si>
  <si>
    <t>Menyajikan surat usulan formasi pegawai untuk diserahkan kepada Kepala Sub Bagian Tata Usaha.</t>
  </si>
  <si>
    <t>Membahas hasil penyusunan usulan formasi pegawai dengan atasan;</t>
  </si>
  <si>
    <t>Menyusun rekomendasi usulan formasi pegawai lingkup BTN;</t>
  </si>
  <si>
    <t>Mengklasifikasikan bahan dan data terkait penyusunan usulan formasi pegawai;</t>
  </si>
  <si>
    <t>Mengumpulkan bahan dan data terkait penyusunan usulan formasi pegawai;</t>
  </si>
  <si>
    <t>Meminta arahan tentang penyusunan usulan formasi pegawai kepada  Kepala Sub Bagian Tata Usaha;</t>
  </si>
  <si>
    <t>Memahami peraturan perundangan-undangan dan konsep (teori) tentang formasi pegawai;</t>
  </si>
  <si>
    <t>Menyusun usulan formasi pegawai sesuai dengan prosedur dan ketentuan peraturan perundang-undangan untuk pemenuhan kebutuhan pegawai BTN.</t>
  </si>
  <si>
    <t>Menyajikan konsep peta jabatan untuk diserahkan kepada Kepala Sub Bagian Tata Usaha.</t>
  </si>
  <si>
    <t>Membahas hasil rekomendasi penyusunan peta jabatan dengan atasan;</t>
  </si>
  <si>
    <t>Menyusun rekomendasi peta jabatan lingkup BTN;</t>
  </si>
  <si>
    <t>Mengklasifikasikan bahan dan data terkait penyusunan peta jabatan;</t>
  </si>
  <si>
    <t>Mengumpulkan bahan dan data terkait penyusunan peta jabatan;</t>
  </si>
  <si>
    <t>Meminta arahan tentang penyusunan peta jabatan kepada  Kepala Sub Bagian Tata Usaha;</t>
  </si>
  <si>
    <t>Memahami peraturan perundangan-undangan dan konsep (teori) tentang peta jabatan;</t>
  </si>
  <si>
    <t>Menyusun peta jabatan sesuai dengan prosedur dan ketentuan peraturan perundang-undangan untuk mendapatkan gambaran menyeluruh dan lengkap mengenai posisi jabatan, jumlah ketersedian dan kebutuhan pegawai lingkup BTN.</t>
  </si>
  <si>
    <t>Menyajikan konsep usulan kebutuhan pegawai yang telah di analisis untuk diserahkan kepada kepala Sub Bagian Tata Usaha.</t>
  </si>
  <si>
    <t>Membahas hasil rekomendasi usulan analisis kebutuhan pegawai dengan atasan;</t>
  </si>
  <si>
    <t>Menyusun rekomendasi usulan kebutuhan pegawai;</t>
  </si>
  <si>
    <t>Menganalisis kebutuhan pegawai;</t>
  </si>
  <si>
    <t>Mengklasifikasikan bahan dan data usulan kebutuhan pegawai;</t>
  </si>
  <si>
    <t>Mengumpulkan bahan dan data terkait penyusunan usulan kebutuhan pegawai;</t>
  </si>
  <si>
    <t>Dilakukan lebih dari satu kali</t>
  </si>
  <si>
    <t>Meminta arahan tentang penyusunan usulan kebutuhan pegawai kepada  Kepala Sub Bagian Tata Usaha;</t>
  </si>
  <si>
    <t>Memahami peraturan perundangan-undangan dan konsep (teori) tentang kebutuhan pegawai;</t>
  </si>
  <si>
    <t>Analisis jabatan, analisis beban kerja, menghitung persediaan pegawai, dan menghitung kebutuhan pegawai</t>
  </si>
  <si>
    <t>Menyusun analisis kebutuhan pegawai lingkup BTN sesuai dengan prosedur dan ketentuan peraturan perundang-undangan untuk optimalisasi perencanaan kebutuhan pegawai.</t>
  </si>
  <si>
    <t xml:space="preserve">Menyajikan laporan hasil penyiapan bahan dan pelaksanaan pameran konservasi untuk diserahkan kepada Kepala Sub Bagian Tata Usaha.
</t>
  </si>
  <si>
    <t xml:space="preserve"> Menyusun laporan pelaksanaan pameran konservasi;</t>
  </si>
  <si>
    <t>Dilakukan sekurang-kurangnya dua kali dalam bentuk rapat</t>
  </si>
  <si>
    <t>Membahas hasil penyiapan bahan pelaksanaan pameran konservasi dengan atasan;</t>
  </si>
  <si>
    <t>Menyiapkan bahan pelaksanaan pameran konservasi;</t>
  </si>
  <si>
    <t>Mengklasifikasikan bahan dan data terkait penyiapan bahan pelaksanaan pameran konservasi;</t>
  </si>
  <si>
    <t>Mengumpulkan bahan dan data terkait penyiapan bahan pelaksanaan pameran konservasi;</t>
  </si>
  <si>
    <t>Meminta arahan tentang pengumpulan dan penyiapan bahan serta pelaksanaan pameran konservasi kepada Kepala Sub Bagian Tata Usaha;</t>
  </si>
  <si>
    <t>Memahami peraturan perundangan-undangan tentang pameran konservasi;</t>
  </si>
  <si>
    <t>Pameran tingkat nasional dan provinsi</t>
  </si>
  <si>
    <t>Mengumpulkan dan menyiapkan bahan serta melaksanakan pameran konservasi sesuai dengan prosedur dan ketentuan peraturan perundang-undangan untuk mendukung pelaksanaan kegiatan konservasi sumberdaya alam dan ekosistemnya.</t>
  </si>
  <si>
    <t>Menyajikan hasil laporan penyediaan data dan informasi, promosi dan pemasaran KSDAE untuk diserahkan kepada Kepala Sub Bagian Tata Usaha.</t>
  </si>
  <si>
    <t>Membahas hasil pengumpulan dan penyiapan bahan rencana dan bimbingan teknis serta pelaksanaan penyediaan data dan informasi, promosi dan pemasaran KSDAE dengan atasan;</t>
  </si>
  <si>
    <t>Menyusun laporan hasil pengumpulan dan penyiapan bahan rencana dan bimbingan teknis serta pelaksanaan penyediaan data dan informasi, promosi dan pemasaran KSDAE;</t>
  </si>
  <si>
    <t>Mengklasifikasikan bahan dan data terkait penyiapan bahan rencana dan bimbingan teknis penyediaan data dan informasi, promosi dan pemasaran KSDAE;</t>
  </si>
  <si>
    <t>Mengumpulkan bahan dan data terkait penyiapan bahan rencana dan bimbingan teknis penyediaan data dan informasi, promosi dan pemasaran KSDAE;</t>
  </si>
  <si>
    <t xml:space="preserve">Meminta arahan tentang pengumpulan, penyiapan bahan rencana dan bimbingan teknis serta pelaksanaan penyediaan data dan informasi, promosi dan pemasaran KSDAE kepada Kepala Sub Bagian Tata Usaha;
</t>
  </si>
  <si>
    <t>Memahami peraturan perundangan-undangan dan konsep (teori) tentang penyediaan data dan informasi, promosi dan pemasaran KSDAE;</t>
  </si>
  <si>
    <t>Bisa dalam bentuk leaflet, buku, stiker, dan kalender.</t>
  </si>
  <si>
    <t>Mengumpulkan, menyiapkan bahan rencana dan bimbingan teknis penyediaan data dan informasi, promosi dan pemasaran konservasi sumber daya alam dan ekosistemnya sesuai dengan prosedur dan ketentuan peraturan perundang-undangan untuk mendukung pelaksanaan kegiatan konservasi sumberdaya alam dan ekosistemnya.</t>
  </si>
  <si>
    <t>Menyajikan konsep surat hasil telaahan SIMAKSI serta perizinan bidang KSDAE lainnya untuk diserahkan kepada kepala Sub Bagian Tata Usaha.</t>
  </si>
  <si>
    <t>Membahas hasil telaahan pelayanan SIMAKSI serta perizinan bidang KSDAE lainnya dengan atasan;</t>
  </si>
  <si>
    <t>Menelaah bahan dan data pelayanan SIMAKSI serta perizinan bidang KSDAE lainnya;</t>
  </si>
  <si>
    <t>Mengklasifikasikan bahan dan data telahaan terkait pelayanan SIMAKSI serta perizinan bidang KSDAE lainnya;</t>
  </si>
  <si>
    <t>Dengan dan tanpa cek lokasi</t>
  </si>
  <si>
    <t xml:space="preserve">Mengumpulkan bahan dan data terkait pelayanan telaahan SIMAKSI serta perizinan bidang KSDAE lainnya; </t>
  </si>
  <si>
    <t>Meminta arahan tentang pelayanan telaahan SIMAKSI serta perizinan bidang KSDAE lainnya kepada Kepala Sub Bagian Tata Usaha;</t>
  </si>
  <si>
    <t>Memahami peraturan perundangan-undangan dan konsep (teori) tentang SIMAKSI serta perizinan bidang KSDAE lainnya;</t>
  </si>
  <si>
    <t>Telaahan simaksi satu tahun satu kali, ijin usaha ada 12 (3 IUPSWA dan 9 IUPJWA)</t>
  </si>
  <si>
    <t xml:space="preserve">Menalaah SIMAKSI serta perizinan bidang KSDAE lainnya sesuai dengan prosedur dan ketentuan peraturan perundang-undangan untuk optimalisasi pelayanan perizinan. </t>
  </si>
  <si>
    <t>Menyajikan laporan hasil pengumpulan dan penyiapan bahan rencana dan bimbingan teknis serta pelaksanaan pengembangan dan kerjasama kemitraan bidang KSDAE untuk diserahkan kepada Kepala Sub Bagian Tata Usaha.</t>
  </si>
  <si>
    <t>Membahas hasil pengumpulan dan penyiapan bahan rencana dan bimbingan teknis serta pelaksanaan pengembangan dan kerjasama kemitraan bidang KSDAE dengan atasan;</t>
  </si>
  <si>
    <t>Menyusun laporan hasil pengumpulan dan penyiapan bahan rencana dan bimbingan teknis serta pelaksanaan pengembangan dan kerjasama kemitraan bidang KSDAE;</t>
  </si>
  <si>
    <t>Mengklasifikasikan bahan dan data terkait penyiapan bahan rencana dan bimbingan teknis pengembangan dan kerjasama kemitraan bidang KSDAE;</t>
  </si>
  <si>
    <t>Mengumpulkan bahan dan data terkait penyiapan bahan rencana dan bimbingan teknis pengembangan dan kerjasama kemitraan bidang KSDAE;</t>
  </si>
  <si>
    <t>Meminta arahan tentang pengumpulan, penyiapan bahan rencana dan bimbingan teknis serta pelaksanaan pengembangan dan kerjasama kemitraan bidang KSDAE kepada Kepala Sub Bagian Tata Usaha;</t>
  </si>
  <si>
    <t>Memahami peraturan perundangan-undangan dan konsep (teori) tentang pengembangan dan kerjasama kemitraan bidang KSDAE;</t>
  </si>
  <si>
    <t>Sesuai Renstra (Saat ini baru terjalin dengan PT. Disthi Mutiara Suci, Distrik Navigasi, Disbudpar, dan Arupa)</t>
  </si>
  <si>
    <t>Menyajikan penyiapan bahan rencana dan bimbingan teknis pengembangan dan kerjasama kemitraan bidang KSDAE sesuai dengan dengan prosedur dan ketentuan peraturan perundang-undangan untuk mendukung pengelolaan kawasan mencapai optimalisasi pengelolaan taman nasional.</t>
  </si>
  <si>
    <t>Menyajikan konsep laporan kerjasama dan kemitraan untuk diserahkan kepada Kepala Sub Bagian Tata Usaha.</t>
  </si>
  <si>
    <t>Membahas hasil penyusunan laporan kerjasama dan kemitraan dengan atasan dan mitra;</t>
  </si>
  <si>
    <t>Menyusun laporan kerjasama dan kemitraan;</t>
  </si>
  <si>
    <t>Mengklasifikasikan bahan dan data terkait penyusunan laporan kerjasama dan kemitraan;</t>
  </si>
  <si>
    <t>Mengumpulkan bahan dan data terkait penyusunan laporan kerjasama dan kemitraan;</t>
  </si>
  <si>
    <t>Meminta arahan tentang penyusunan laporan kerjasama dan kemitraan kepada  Kepala Sub Bagian Tata Usaha;</t>
  </si>
  <si>
    <t>Memahami peraturan perundangan-undangan dan konsep (teori) tentang kerjasama dan kemitraan;</t>
  </si>
  <si>
    <t>Laporan tahunan pelaksanaan kerjasama</t>
  </si>
  <si>
    <t xml:space="preserve">Menyusun konsep laporan kerjasama dan kemitraan sesuai dengan prosedur dan ketentuan peraturan perundang-undangan </t>
  </si>
  <si>
    <t>Menyajikan konsep rencana kerjasama dan kemitraan untuk diserahkan kepada Kepala Sub Bagian Tata Usaha.</t>
  </si>
  <si>
    <t>Membahas hasil penyiapan bahan rencana kerjasama dan kemitraan dengan atasan;</t>
  </si>
  <si>
    <t>Menyiapkan bahan rencana kerjasama dan kemitraan;</t>
  </si>
  <si>
    <t>Mengklasifikasikan bahan dan data terkait penyiapan bahan rencana kerjasama dan kemitraan;</t>
  </si>
  <si>
    <t>peta lokasi kerjasama, kondisi kawasan</t>
  </si>
  <si>
    <t>Mengumpulkan bahan dan data terkait penyiapan bahan rencana kerjasama dan kemitraan;</t>
  </si>
  <si>
    <t>Meminta arahan tentang penyiapan bahan rencana kerjasama dan kemitraan kepada Kepala Sub Bagian Tata Usaha;</t>
  </si>
  <si>
    <t xml:space="preserve">'Naskah perjanjian kerjasama, dokumen rencana pelaksanaan program, dan  rencana kerja tahunan, </t>
  </si>
  <si>
    <t>Menyiapkan bahan rencana kerjasama dan kemitraan sesuai dengan prosedur dan ketentuan peraturan perundang-undangan untuk mendukung pelaksanaan kerjasama dan kemitraan.</t>
  </si>
  <si>
    <t>Menyajikan konsep telaahan rencana kerjasama dan kemitraan untuk diserahkan kepada Kepala Sub Bagian Tata Usaha.</t>
  </si>
  <si>
    <t>Membahas hasil telaahan rencana kerjasama dan kemitraan dengan atasan;</t>
  </si>
  <si>
    <t xml:space="preserve">proposal, peta, rencana pembangunan sarpras, kondisi kawasan, </t>
  </si>
  <si>
    <t>Menelaah rencana kerjasama dan kemitraan;</t>
  </si>
  <si>
    <t>Mengklasifikasikan bahan dan data terkait telaahan rencana kerjasama dan kemitraan;</t>
  </si>
  <si>
    <t>Mengumpulkan bahan dan data terkait telaahan rencana kerjasama dan kemitraan;</t>
  </si>
  <si>
    <t>Meminta arahan tentang telaahan rencana kerjasama dan kemitraan kepada Kepala Sub Bagian Tata Usaha;</t>
  </si>
  <si>
    <t>Mengacu pada target  renstra s/d th 2019 adalah 5 PKS, sedangkan sampai saat ini sudah ada 4 PKS.</t>
  </si>
  <si>
    <t>Telaahan</t>
  </si>
  <si>
    <t>Menelaah rencana kerjasama dan kemitraan sesuai dengan prosedur dan ketentuan peraturan perundang-undangan untuk efektifitas pelaksanaan kegiatan kerjasama dan kemitraan.</t>
  </si>
  <si>
    <t>Menyajikan konsep Rencana Kegiatan Anggaran (RKA) untuk diserahkan kepada Kepala Sub Bagian Tata Usaha.</t>
  </si>
  <si>
    <t>Pembahasan dilakukan dalam bentuk rapat (minimal dua kali pada saat pagu sementara dan pagu tetap)</t>
  </si>
  <si>
    <t>Membahas hasil penyusunan Rencana Kegiatan Anggaran (RKA) dengan atasan;</t>
  </si>
  <si>
    <t>Pengisian aplikasi RKA-KL dan penyusunan TOR</t>
  </si>
  <si>
    <t>Menyusun Rencana Kegiatan Anggaran (RKA);</t>
  </si>
  <si>
    <t>Mengklasifikasikan bahan dan data terkait penyusunan Rencana Kegiatan Anggaran (RKA);</t>
  </si>
  <si>
    <t>Sebagian besar bahan dan data telah tersedia, karena sebagian besar merupakan kegiatan rutin</t>
  </si>
  <si>
    <t>Mengumpulkan bahan dan data terkait penyusunan Rencana Kegiatan Anggaran (RKA);</t>
  </si>
  <si>
    <t>Meminta arahan tentang penyusunan Rencana Kegiatan Anggaran (RKA) kepada Kepala Sub Bagian Tata Usaha;</t>
  </si>
  <si>
    <t>Memahami peraturan perundangan-undangan dan konsep (teori) tentang Rencana Kegiatan Anggaran (RKA);</t>
  </si>
  <si>
    <t>Menyusun Rencana Kegiatan Anggaran (RKA) lingkup BTN sesuai dengan prosedur dan ketentuan peraturan perundang-undangan sebagai pedoman dalam pelaksanaan kegiatan yang berbasis anggaran.</t>
  </si>
  <si>
    <t>Menyajikan konsep Renja BTN untuk diserahkan kepada Kepala Sub Bagian Tata Usaha.</t>
  </si>
  <si>
    <t>Bisa dilakukan dua kali (berdasarkan pagu sementara dan pagu tetap)</t>
  </si>
  <si>
    <t>Membahas hasil penyusunan Renja BTN dengan atasan;</t>
  </si>
  <si>
    <t xml:space="preserve">Penyusunan dilakukan sebelum dan setelah rapat pembahasan </t>
  </si>
  <si>
    <t>Menyusun Renja BTN;</t>
  </si>
  <si>
    <t>Mengklasifikasikan bahan dan data terkait penyusunan Renja BTN;</t>
  </si>
  <si>
    <t>Balai, Seksi 1 dan Seksi 2.</t>
  </si>
  <si>
    <t>Mengumpulkan bahan dan data terkait penyusunan Renja BTN;</t>
  </si>
  <si>
    <t>Meminta arahan tentang penyusunan Renja BTN kepada Kepala Sub Bagian Tata Usaha;</t>
  </si>
  <si>
    <t>Memahami peraturan perundangan-undangan dan konsep (teori) tentang rencana kerja BTN;</t>
  </si>
  <si>
    <t>Menyusun Renja BTN sesuai dengan prosedur dan ketentuan peraturan perundang-undangan sebagai bahan perencanaan dan pelaksanaan kegiatan tahunan BTN.</t>
  </si>
  <si>
    <t>Menyajikan konsep Renstra BTN untuk diserahkan kepada Kepala Sub Bagian Tata Usaha.</t>
  </si>
  <si>
    <t>Dilakukan dalam bentuk rapat pembahasan</t>
  </si>
  <si>
    <t>Membahas hasil penyusunan Renstra BTN dengan atasan;</t>
  </si>
  <si>
    <t>Dilakukan sebanyak 2 tahap yaitu sebelum rapat pembahasan dan setelah rapat pembahasan</t>
  </si>
  <si>
    <t>Menyusun Renstra BTN;</t>
  </si>
  <si>
    <t>Mengklasifikasikan bahan dan data terkait penyusunan Renstra BTN;</t>
  </si>
  <si>
    <t/>
  </si>
  <si>
    <t>Mengumpulkan bahan dan data terkait penyusunan Renstra BTN;</t>
  </si>
  <si>
    <t>Pembentukan tim, jadwal, dan substansi (Dilakukan lebih dari 1 kali)</t>
  </si>
  <si>
    <t>Meminta arahan tentang penyusunan Renstra BTN kepada Kepala Sub Bagian Tata Usaha;</t>
  </si>
  <si>
    <t>Memahami peraturan perundangan-undangan dan konsep (teori) tentang rencana Renstra BTN;</t>
  </si>
  <si>
    <t>Menyusun Renstra BTN sesuai dengan prosedur dan ketentuan peraturan perundang-undangan sebagai bahan perencanaan dan pelaksanaan kegiatan BTN.</t>
  </si>
  <si>
    <t>Menyajikan konsep laporan rencana program dan anggaran untuk diserahkan kepada Kepala Sub Bagian Tata Usaha.</t>
  </si>
  <si>
    <t>Membahas hasil penyusunan laporan rencana program dan anggaran dengan atasan;</t>
  </si>
  <si>
    <t>Menyusun laporan rencana program dan anggaran;</t>
  </si>
  <si>
    <t>Mengklasifikasikan bahan dan data terkait penyiapan bahan rencana program dan anggaran;</t>
  </si>
  <si>
    <t>Mengumpulkan bahan dan data terkait penyiapan bahan rencana program dan anggaran;</t>
  </si>
  <si>
    <t>Meminta arahan tentang penyiapan bahan rencana program dan anggaran kepada Kepala Sub Bagian Tata Usaha;</t>
  </si>
  <si>
    <t>Memahami peraturan perundangan-undangan dan konsep (teori) tentang rencana program dan anggaran;</t>
  </si>
  <si>
    <t>Revisi keg th 2016 sebanyak 6 kali, th 2015 sebanyak 6 kali, th 2014 sebanyak 6 kali, th 2017 diperkirakan 6-7 kali.</t>
  </si>
  <si>
    <t>Menyiapkan bahan rencana program dan anggaran diantaranya rencana penerimaan PNBP, revisi kegiatan dan anggaran sesuai dengan prosedur dan ketentuan peraturan perundang-undangan untuk optimalisasi perencanaan program lingkup BTN.</t>
  </si>
  <si>
    <t>Menyajikan konsep rencana penyusunan rencana/review zonasi dan penataan wilayah kerja untuk diserahkan kepada Kepala Sub Bagian Tata Usaha.</t>
  </si>
  <si>
    <t>Membahas hasil penyusunan rencana/review zonasi dan penataan wilayah kerja;</t>
  </si>
  <si>
    <t>Menyusun rencana/review zonasi dan penataan wilayah kerja;</t>
  </si>
  <si>
    <t>Mengklasifikasikan bahan dan data terkait penyusunan rencana/review zonasi dan penataan wilayah kerja;</t>
  </si>
  <si>
    <t>mengumpulkan bahan dan data terkait penyusunan rencana/review zonasi dan penataan wilayah kerja;</t>
  </si>
  <si>
    <t>Meminta arahan tentang penyusunan rencana/review zonasi dan penataan wilayah kerja kepada Kepala Sub Bagian Tata Usaha;</t>
  </si>
  <si>
    <t>Memahami peraturan perundangan-undangan dan konsep (teori) tentang penyusunan rencana/review zonasi dan penataan wilayah kerja;</t>
  </si>
  <si>
    <t>Menyusun rencana/review zonasi dan penataan wilayah kerja sesuai dengan prosedur dan ketentuan peraturan perundang-undangan untuk efektifitas dan optimalisasi pelaksanaan pengelolaan kawasan konservasi.</t>
  </si>
  <si>
    <t>Menyajikan konsep rencana pengelolaan taman nasional untuk diserahkan kepada Kepala Sub Bagian Tata Usaha.</t>
  </si>
  <si>
    <t>Membahas hasil penyusunan rencana pengelolaan taman nasional dengan atasan;</t>
  </si>
  <si>
    <t>Menyusun rencana pengelolaan taman nasional;</t>
  </si>
  <si>
    <t>Mengklasifikasikan bahan dan data terkait penyusunan rencana pengelolaan taman nasional;</t>
  </si>
  <si>
    <t>Data primer dan sekunder (dilakukan sebanyak 2 kali)</t>
  </si>
  <si>
    <t>Mengumpulkan bahan dan data terkait penyusunan rencana pengelolaan taman nasional;</t>
  </si>
  <si>
    <t>Meminta arahan tentang penyusunan rencana pengelolaan taman nasional kepada Kepala Sub Bagian Tata Usaha;</t>
  </si>
  <si>
    <t>Memahami peraturan perundangan-undangan dan konsep (teori) tentang penyusunan rencana pengelolaan taman nasional;</t>
  </si>
  <si>
    <t>Menyusun rencana pengelolaan taman nasional sesuai dengan prosedur dan ketentuan peraturan perundang-undangan untuk efektifitas dan optimalisasi pelaksanaan pengelolaan kawasan konservasi.</t>
  </si>
  <si>
    <t>Dlm bentuk word dan ppt</t>
  </si>
  <si>
    <t>Menyajikan konsep bahan sosialisasi untuk diserahkan kepada  Kepala Sub Bagian Tata Usaha.</t>
  </si>
  <si>
    <t>Dlm bentuk rapat terbatas</t>
  </si>
  <si>
    <t>Membahas dengan atasan hasil telaahan peraturan perundang-undangan tentang rencana pengelolaan, rencana program dan anggaran, kerjasama serta kemitraan, pelayanan perizinan, pelaksanaan pelayanan promosi dan pemasaran, ketatalaksanaan, kepegawaian, keuangan, perlengkapan, pemantauan, evaluasi, pelaporan serta kehumasan;</t>
  </si>
  <si>
    <t>Mengklasifikasikan peraturan perundangan-undangan tentang rencana pengelolaan, rencana program dan anggaran, kerjasama serta kemitraan, pelayanan perizinan, pelaksanaan pelayanan promosi dan pemasaran, ketatalaksanaan, kepegawaian, keuangan, perlengkapan, pemantauan, evaluasi, pelaporan serta kehumasan;</t>
  </si>
  <si>
    <t>Mengumpulkan bahan peraturan perundangan-undangan tentang rencana pengelolaan, rencana program dan anggaran, kerjasama serta kemitraan, pelayanan perizinan, pelaksanaan pelayanan promosi dan pemasaran, ketatalaksanaan, kepegawaian, keuangan, perlengkapan, pemantauan, evaluasi, pelaporan serta kehumasan;</t>
  </si>
  <si>
    <t>Meminta arahan tentang penyiapan bahan sosialisasi kepada  Kepala Sub Bagian Tata Usaha;</t>
  </si>
  <si>
    <t>Memahami peraturan perundangan-undangan tentang rencana pengelolaan, rencana program dan anggaran, kerjasama serta kemitraan, pelayanan perizinan, pelaksanaan pelayanan promosi dan pemasaran, ketatalaksanaan, kepegawaian, keuangan, perlengkapan, pemantauan, evaluasi, pelaporan serta kehumasan;</t>
  </si>
  <si>
    <t>Menyajikan bahan sosialisasi peraturan perundangan-undangan tentang rencana pengelolaan, rencana program dan anggaran, kerjasama serta kemitraan, pelayanan perizinan, pelaksanaan pelayanan promosi dan pemasaran, ketatalaksanaan, kepegawaian, keuangan, perlengkapan, pemantauan, evaluasi, pelaporan serta kehumasan sesuai dengan prosedur dan ketentuan peraturan perundang-undangan sebagai pedoman pelaksanaan tugas</t>
  </si>
  <si>
    <t>Mengumpulkan, mengklasifikasikan dan menelaah untuk menyimpulkan dan menyusun rekomendasi di bidang rencana pengelolaan, rencana program dan anggaran, kerjasama serta kemitraan, pelayanan perizinan, pelaksanaan pelayanan promosi dan pemasaran, ketatalaksanaan, kepegawaian, keuangan, perlengkapan, pemantauan, evaluasi, pelaporan serta kehumasan sesuai dengan prosedur dan ketentuan peraturan perundang-undangan untuk efektifitas pengelolaan rencana pengelolaan, rencana program dan anggaran, kerjasama serta kemitraan, pelayanan perizinan, pelaksanaan pelayanan promosi dan pemasaran, ketatalaksanaan, kepegawaian, keuangan, perlengkapan, pemantauan, evaluasi, pelaporan serta kehumasan lingkup BTN.</t>
  </si>
  <si>
    <t>Subbagian Tata Usaha</t>
  </si>
  <si>
    <t>Lampiran 3  Formulir beban kerja untuk kebutuhan pegawai fungsional umum lingkup Subbagian Tata Usaha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</si>
</sst>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000"/>
    <numFmt numFmtId="166" formatCode="_(* #,##0.0_);_(* \(#,##0.0\);_(*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11"/>
      <name val="Times New Roman"/>
      <family val="1"/>
    </font>
    <font>
      <sz val="10"/>
      <name val="Arial"/>
      <family val="2"/>
    </font>
    <font>
      <i/>
      <sz val="11"/>
      <name val="Times New Roman"/>
      <family val="1"/>
    </font>
    <font>
      <sz val="11"/>
      <color rgb="FF000000"/>
      <name val="Times New Roman"/>
      <family val="1"/>
    </font>
    <font>
      <sz val="11"/>
      <color theme="1"/>
      <name val="Calibri"/>
      <family val="2"/>
      <charset val="1"/>
      <scheme val="minor"/>
    </font>
    <font>
      <u/>
      <sz val="11"/>
      <name val="Times New Roman"/>
      <family val="1"/>
    </font>
    <font>
      <sz val="10.5"/>
      <name val="Times New Roman"/>
      <family val="1"/>
    </font>
  </fonts>
  <fills count="2">
    <fill>
      <patternFill patternType="none"/>
    </fill>
    <fill>
      <patternFill patternType="gray125"/>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7" fillId="0" borderId="0"/>
  </cellStyleXfs>
  <cellXfs count="317">
    <xf numFmtId="0" fontId="0" fillId="0" borderId="0" xfId="0"/>
    <xf numFmtId="0" fontId="2" fillId="0" borderId="0" xfId="0" applyFont="1" applyBorder="1"/>
    <xf numFmtId="0" fontId="3" fillId="0" borderId="0" xfId="2" applyFont="1" applyFill="1" applyBorder="1" applyAlignment="1">
      <alignment horizontal="justify" vertical="top"/>
    </xf>
    <xf numFmtId="0" fontId="3" fillId="0" borderId="0" xfId="2" applyFont="1" applyFill="1" applyBorder="1" applyAlignment="1">
      <alignment vertical="top"/>
    </xf>
    <xf numFmtId="0" fontId="3" fillId="0" borderId="0" xfId="2" applyFont="1" applyFill="1" applyBorder="1" applyAlignment="1">
      <alignment horizontal="center" vertical="top"/>
    </xf>
    <xf numFmtId="0" fontId="3" fillId="0" borderId="0" xfId="2" applyFont="1" applyFill="1" applyBorder="1" applyAlignment="1">
      <alignment horizontal="right" vertical="top"/>
    </xf>
    <xf numFmtId="164" fontId="3" fillId="0" borderId="0" xfId="1" applyNumberFormat="1" applyFont="1" applyFill="1" applyBorder="1" applyAlignment="1">
      <alignment horizontal="right" vertical="top" wrapText="1" shrinkToFit="1"/>
    </xf>
    <xf numFmtId="0" fontId="3" fillId="0" borderId="0" xfId="2" applyFont="1" applyFill="1" applyBorder="1" applyAlignment="1">
      <alignment horizontal="justify" vertical="top" wrapText="1"/>
    </xf>
    <xf numFmtId="165" fontId="3" fillId="0" borderId="0" xfId="0" quotePrefix="1" applyNumberFormat="1" applyFont="1" applyFill="1" applyBorder="1" applyAlignment="1">
      <alignment horizontal="right" vertical="top" wrapText="1"/>
    </xf>
    <xf numFmtId="0" fontId="3" fillId="0" borderId="0" xfId="0" applyFont="1" applyFill="1" applyBorder="1" applyAlignment="1">
      <alignment vertical="top"/>
    </xf>
    <xf numFmtId="0" fontId="3" fillId="0" borderId="0" xfId="2" applyFont="1" applyFill="1" applyBorder="1" applyAlignment="1">
      <alignment horizontal="left" vertical="top" wrapText="1"/>
    </xf>
    <xf numFmtId="0" fontId="3" fillId="0" borderId="0" xfId="0" quotePrefix="1" applyFont="1" applyFill="1" applyBorder="1" applyAlignment="1">
      <alignment horizontal="left" vertical="top"/>
    </xf>
    <xf numFmtId="43" fontId="3" fillId="0" borderId="0" xfId="1" quotePrefix="1" applyNumberFormat="1" applyFont="1" applyFill="1" applyBorder="1" applyAlignment="1">
      <alignment horizontal="right" vertical="top" wrapText="1"/>
    </xf>
    <xf numFmtId="164" fontId="3" fillId="0" borderId="0" xfId="1" quotePrefix="1" applyNumberFormat="1" applyFont="1" applyFill="1" applyBorder="1" applyAlignment="1">
      <alignment horizontal="right" vertical="top" wrapText="1"/>
    </xf>
    <xf numFmtId="0" fontId="3" fillId="0" borderId="0" xfId="0" quotePrefix="1" applyNumberFormat="1" applyFont="1" applyFill="1" applyBorder="1" applyAlignment="1">
      <alignment horizontal="center" vertical="top" wrapText="1"/>
    </xf>
    <xf numFmtId="0" fontId="3" fillId="0" borderId="0" xfId="0" quotePrefix="1" applyNumberFormat="1" applyFont="1" applyFill="1" applyBorder="1" applyAlignment="1">
      <alignment horizontal="justify" vertical="top" wrapText="1"/>
    </xf>
    <xf numFmtId="0" fontId="3" fillId="0" borderId="0" xfId="0" quotePrefix="1" applyFont="1" applyFill="1" applyBorder="1" applyAlignment="1">
      <alignment vertical="top" wrapText="1"/>
    </xf>
    <xf numFmtId="43" fontId="3" fillId="0" borderId="0" xfId="1" quotePrefix="1" applyFont="1" applyFill="1" applyBorder="1" applyAlignment="1">
      <alignment horizontal="right" vertical="top" wrapText="1"/>
    </xf>
    <xf numFmtId="0" fontId="3" fillId="0" borderId="0" xfId="0" applyFont="1" applyFill="1" applyBorder="1" applyAlignment="1">
      <alignment horizontal="right" vertical="top" wrapText="1" shrinkToFit="1"/>
    </xf>
    <xf numFmtId="0" fontId="3" fillId="0" borderId="0" xfId="0" quotePrefix="1" applyFont="1" applyFill="1" applyBorder="1" applyAlignment="1">
      <alignment horizontal="right" vertical="top" wrapText="1"/>
    </xf>
    <xf numFmtId="0" fontId="2" fillId="0" borderId="0" xfId="0" quotePrefix="1" applyNumberFormat="1" applyFont="1" applyFill="1" applyBorder="1" applyAlignment="1">
      <alignment horizontal="center" vertical="top" wrapText="1"/>
    </xf>
    <xf numFmtId="0" fontId="6" fillId="0" borderId="0" xfId="0" applyFont="1" applyFill="1" applyBorder="1" applyAlignment="1">
      <alignment horizontal="center" vertical="top" wrapText="1"/>
    </xf>
    <xf numFmtId="43" fontId="3" fillId="0" borderId="0" xfId="1" applyNumberFormat="1" applyFont="1" applyFill="1" applyBorder="1" applyAlignment="1">
      <alignment horizontal="right" vertical="top" wrapText="1"/>
    </xf>
    <xf numFmtId="0" fontId="3" fillId="0" borderId="0" xfId="2" applyFont="1" applyFill="1" applyBorder="1" applyAlignment="1">
      <alignment vertical="top" wrapText="1"/>
    </xf>
    <xf numFmtId="0" fontId="3" fillId="0" borderId="0" xfId="1" applyNumberFormat="1" applyFont="1" applyFill="1" applyBorder="1" applyAlignment="1">
      <alignment horizontal="right" vertical="top" wrapText="1"/>
    </xf>
    <xf numFmtId="0" fontId="3" fillId="0" borderId="0" xfId="2" applyNumberFormat="1" applyFont="1" applyFill="1" applyBorder="1" applyAlignment="1">
      <alignment horizontal="left" vertical="top" wrapText="1"/>
    </xf>
    <xf numFmtId="0" fontId="3" fillId="0" borderId="0" xfId="0" applyNumberFormat="1" applyFont="1" applyFill="1" applyBorder="1" applyAlignment="1">
      <alignment horizontal="center" vertical="top" wrapText="1"/>
    </xf>
    <xf numFmtId="0" fontId="3" fillId="0" borderId="0" xfId="0" applyFont="1" applyBorder="1" applyAlignment="1">
      <alignment vertical="top" wrapText="1"/>
    </xf>
    <xf numFmtId="43" fontId="3" fillId="0" borderId="0" xfId="2" applyNumberFormat="1" applyFont="1" applyFill="1" applyBorder="1" applyAlignment="1">
      <alignment horizontal="center" vertical="top"/>
    </xf>
    <xf numFmtId="0" fontId="8" fillId="0" borderId="0" xfId="2" applyFont="1" applyFill="1" applyBorder="1" applyAlignment="1">
      <alignment horizontal="justify" vertical="top"/>
    </xf>
    <xf numFmtId="0" fontId="6" fillId="0" borderId="0" xfId="0" applyFont="1" applyFill="1" applyBorder="1" applyAlignment="1">
      <alignment horizontal="justify" vertical="top" wrapText="1"/>
    </xf>
    <xf numFmtId="0" fontId="6" fillId="0" borderId="0" xfId="0" applyFont="1" applyFill="1" applyBorder="1" applyAlignment="1">
      <alignment vertical="top" wrapText="1"/>
    </xf>
    <xf numFmtId="0" fontId="3" fillId="0" borderId="0" xfId="0" quotePrefix="1" applyFont="1" applyFill="1" applyBorder="1" applyAlignment="1">
      <alignment horizontal="justify" vertical="top"/>
    </xf>
    <xf numFmtId="0" fontId="3" fillId="0" borderId="0" xfId="0" quotePrefix="1" applyFont="1" applyFill="1" applyBorder="1" applyAlignment="1">
      <alignment horizontal="center" vertical="top"/>
    </xf>
    <xf numFmtId="0" fontId="3" fillId="0" borderId="0" xfId="0" applyNumberFormat="1" applyFont="1" applyFill="1" applyBorder="1" applyAlignment="1">
      <alignment horizontal="justify" vertical="top" wrapText="1"/>
    </xf>
    <xf numFmtId="0" fontId="3" fillId="0" borderId="0" xfId="0" applyFont="1" applyFill="1" applyBorder="1" applyAlignment="1">
      <alignment horizontal="justify" vertical="top" wrapText="1"/>
    </xf>
    <xf numFmtId="164" fontId="3" fillId="0" borderId="0" xfId="1" applyNumberFormat="1" applyFont="1" applyFill="1" applyBorder="1" applyAlignment="1">
      <alignment horizontal="right" vertical="top" wrapText="1"/>
    </xf>
    <xf numFmtId="0" fontId="3" fillId="0" borderId="0" xfId="0" quotePrefix="1" applyFont="1" applyFill="1" applyBorder="1" applyAlignment="1">
      <alignment horizontal="justify" vertical="top" wrapText="1"/>
    </xf>
    <xf numFmtId="0" fontId="3" fillId="0" borderId="0" xfId="0" applyFont="1" applyFill="1" applyBorder="1" applyAlignment="1">
      <alignment horizontal="justify" vertical="top"/>
    </xf>
    <xf numFmtId="0" fontId="3" fillId="0" borderId="0" xfId="0" applyFont="1" applyFill="1" applyBorder="1" applyAlignment="1">
      <alignment horizontal="right" vertical="top" wrapText="1"/>
    </xf>
    <xf numFmtId="0" fontId="3" fillId="0" borderId="0" xfId="0" quotePrefix="1" applyFont="1" applyFill="1" applyBorder="1" applyAlignment="1">
      <alignment horizontal="justify" vertical="top" wrapText="1"/>
    </xf>
    <xf numFmtId="0" fontId="3" fillId="0" borderId="0" xfId="0" applyNumberFormat="1" applyFont="1" applyFill="1" applyBorder="1" applyAlignment="1">
      <alignment horizontal="justify" vertical="top" wrapText="1"/>
    </xf>
    <xf numFmtId="0" fontId="3" fillId="0" borderId="0" xfId="0" applyFont="1" applyFill="1" applyBorder="1" applyAlignment="1">
      <alignment horizontal="right" vertical="top" wrapText="1"/>
    </xf>
    <xf numFmtId="164" fontId="3" fillId="0" borderId="0" xfId="1" applyNumberFormat="1" applyFont="1" applyFill="1" applyBorder="1" applyAlignment="1">
      <alignment horizontal="right" vertical="top" wrapText="1"/>
    </xf>
    <xf numFmtId="164" fontId="3" fillId="0" borderId="2" xfId="1" applyNumberFormat="1" applyFont="1" applyFill="1" applyBorder="1" applyAlignment="1">
      <alignment horizontal="center" vertical="top" wrapText="1"/>
    </xf>
    <xf numFmtId="0" fontId="3" fillId="0" borderId="2" xfId="0" applyFont="1" applyFill="1" applyBorder="1" applyAlignment="1">
      <alignment vertical="top" wrapText="1"/>
    </xf>
    <xf numFmtId="0" fontId="3" fillId="0" borderId="2" xfId="0" quotePrefix="1" applyNumberFormat="1" applyFont="1" applyFill="1" applyBorder="1" applyAlignment="1">
      <alignment horizontal="center" vertical="top" wrapText="1"/>
    </xf>
    <xf numFmtId="0" fontId="3" fillId="0" borderId="2" xfId="0" applyFont="1" applyFill="1" applyBorder="1" applyAlignment="1">
      <alignment horizontal="justify" vertical="top" wrapText="1"/>
    </xf>
    <xf numFmtId="164" fontId="3" fillId="0" borderId="2" xfId="1" quotePrefix="1" applyNumberFormat="1" applyFont="1" applyFill="1" applyBorder="1" applyAlignment="1">
      <alignment horizontal="right" vertical="top" wrapText="1"/>
    </xf>
    <xf numFmtId="164" fontId="3" fillId="0" borderId="2" xfId="1" applyNumberFormat="1" applyFont="1" applyFill="1" applyBorder="1" applyAlignment="1">
      <alignment horizontal="right" vertical="top" wrapText="1"/>
    </xf>
    <xf numFmtId="0" fontId="3" fillId="0" borderId="2" xfId="0" applyFont="1" applyFill="1" applyBorder="1" applyAlignment="1">
      <alignment horizontal="right" vertical="top" wrapText="1"/>
    </xf>
    <xf numFmtId="43" fontId="3" fillId="0" borderId="2" xfId="1" quotePrefix="1" applyNumberFormat="1" applyFont="1" applyFill="1" applyBorder="1" applyAlignment="1">
      <alignment horizontal="right" vertical="top" wrapText="1"/>
    </xf>
    <xf numFmtId="164" fontId="3" fillId="0" borderId="2" xfId="1" applyNumberFormat="1" applyFont="1" applyFill="1" applyBorder="1" applyAlignment="1">
      <alignment horizontal="right" vertical="top" wrapText="1" shrinkToFit="1"/>
    </xf>
    <xf numFmtId="0" fontId="3" fillId="0" borderId="2" xfId="0" applyFont="1" applyFill="1" applyBorder="1" applyAlignment="1">
      <alignment horizontal="justify" vertical="top"/>
    </xf>
    <xf numFmtId="0" fontId="6" fillId="0" borderId="2" xfId="0" applyFont="1" applyFill="1" applyBorder="1" applyAlignment="1">
      <alignment horizontal="justify" vertical="top" wrapText="1"/>
    </xf>
    <xf numFmtId="0" fontId="6" fillId="0" borderId="2" xfId="0" applyFont="1" applyFill="1" applyBorder="1" applyAlignment="1">
      <alignment vertical="top" wrapText="1"/>
    </xf>
    <xf numFmtId="0" fontId="3" fillId="0" borderId="0" xfId="0" quotePrefix="1" applyFont="1" applyFill="1" applyBorder="1" applyAlignment="1">
      <alignment horizontal="justify"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0" borderId="0" xfId="0" applyFont="1" applyFill="1" applyBorder="1" applyAlignment="1">
      <alignment horizontal="justify"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left" vertical="top" wrapText="1"/>
    </xf>
    <xf numFmtId="164" fontId="3" fillId="0" borderId="2" xfId="1" applyNumberFormat="1" applyFont="1" applyFill="1" applyBorder="1" applyAlignment="1">
      <alignment horizontal="center" vertical="top" wrapText="1"/>
    </xf>
    <xf numFmtId="0" fontId="3" fillId="0" borderId="0" xfId="2" applyFont="1" applyFill="1" applyBorder="1" applyAlignment="1">
      <alignment horizontal="center" vertical="top" wrapText="1"/>
    </xf>
    <xf numFmtId="0" fontId="3" fillId="0" borderId="0" xfId="0" applyFont="1" applyBorder="1" applyAlignment="1">
      <alignment horizontal="justify" vertical="top" wrapText="1"/>
    </xf>
    <xf numFmtId="0" fontId="5" fillId="0" borderId="0" xfId="2" applyNumberFormat="1" applyFont="1" applyFill="1" applyBorder="1" applyAlignment="1">
      <alignment horizontal="center" vertical="top" wrapText="1"/>
    </xf>
    <xf numFmtId="0" fontId="3" fillId="0" borderId="0" xfId="2" applyNumberFormat="1" applyFont="1" applyFill="1" applyBorder="1" applyAlignment="1">
      <alignment horizontal="center" vertical="top" wrapText="1"/>
    </xf>
    <xf numFmtId="0" fontId="3" fillId="0" borderId="0" xfId="0" applyFont="1" applyFill="1" applyBorder="1" applyAlignment="1">
      <alignment vertical="top" wrapText="1"/>
    </xf>
    <xf numFmtId="0" fontId="3" fillId="0" borderId="0" xfId="2" applyNumberFormat="1" applyFont="1" applyFill="1" applyBorder="1" applyAlignment="1">
      <alignment horizontal="justify" vertical="top" wrapText="1"/>
    </xf>
    <xf numFmtId="0" fontId="3" fillId="0" borderId="0" xfId="0" applyFont="1" applyFill="1" applyBorder="1" applyAlignment="1">
      <alignment horizontal="right" vertical="top" wrapText="1"/>
    </xf>
    <xf numFmtId="0" fontId="2" fillId="0" borderId="0" xfId="0" applyFont="1" applyFill="1" applyBorder="1" applyAlignment="1">
      <alignment horizontal="justify" vertical="top" wrapText="1"/>
    </xf>
    <xf numFmtId="164" fontId="3" fillId="0" borderId="0" xfId="1" applyNumberFormat="1" applyFont="1" applyFill="1" applyBorder="1" applyAlignment="1">
      <alignment horizontal="right" vertical="top" wrapText="1"/>
    </xf>
    <xf numFmtId="0" fontId="3" fillId="0" borderId="0" xfId="2" applyFont="1" applyFill="1" applyBorder="1" applyAlignment="1">
      <alignment horizontal="right" vertical="top" wrapText="1"/>
    </xf>
    <xf numFmtId="0" fontId="2" fillId="0" borderId="0" xfId="0" applyFont="1" applyBorder="1" applyAlignment="1">
      <alignment wrapText="1"/>
    </xf>
    <xf numFmtId="43" fontId="3" fillId="0" borderId="0" xfId="1" applyFont="1" applyFill="1" applyBorder="1" applyAlignment="1">
      <alignment vertical="top" wrapText="1"/>
    </xf>
    <xf numFmtId="0" fontId="3" fillId="0" borderId="0" xfId="0" applyFont="1" applyFill="1" applyBorder="1" applyAlignment="1">
      <alignment horizontal="justify" vertical="center" wrapText="1"/>
    </xf>
    <xf numFmtId="43" fontId="3" fillId="0" borderId="0" xfId="1" applyFont="1" applyFill="1" applyBorder="1" applyAlignment="1">
      <alignment horizontal="right" vertical="top" wrapText="1"/>
    </xf>
    <xf numFmtId="0" fontId="2" fillId="0" borderId="0" xfId="0" applyFont="1" applyBorder="1" applyAlignment="1">
      <alignment vertical="top" wrapText="1"/>
    </xf>
    <xf numFmtId="165" fontId="3" fillId="0" borderId="0" xfId="2" applyNumberFormat="1" applyFont="1" applyFill="1" applyBorder="1" applyAlignment="1">
      <alignment horizontal="right" vertical="top" wrapText="1"/>
    </xf>
    <xf numFmtId="164" fontId="3" fillId="0" borderId="0" xfId="1" applyNumberFormat="1" applyFont="1" applyFill="1" applyBorder="1" applyAlignment="1">
      <alignment vertical="top" wrapText="1"/>
    </xf>
    <xf numFmtId="43" fontId="3" fillId="0" borderId="0" xfId="1" applyNumberFormat="1" applyFont="1" applyFill="1" applyBorder="1" applyAlignment="1">
      <alignment vertical="top" wrapText="1"/>
    </xf>
    <xf numFmtId="0" fontId="3" fillId="0" borderId="2"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2" xfId="2" applyFont="1" applyFill="1" applyBorder="1" applyAlignment="1">
      <alignment horizontal="center" vertical="top" wrapText="1"/>
    </xf>
    <xf numFmtId="0" fontId="3" fillId="0" borderId="2" xfId="0" applyNumberFormat="1" applyFont="1" applyFill="1" applyBorder="1" applyAlignment="1">
      <alignment horizontal="justify" vertical="top" wrapText="1"/>
    </xf>
    <xf numFmtId="0" fontId="3" fillId="0" borderId="2" xfId="0" quotePrefix="1" applyFont="1" applyFill="1" applyBorder="1" applyAlignment="1">
      <alignment horizontal="center" vertical="top" wrapText="1"/>
    </xf>
    <xf numFmtId="164" fontId="3" fillId="0" borderId="2" xfId="1" applyNumberFormat="1" applyFont="1" applyFill="1" applyBorder="1" applyAlignment="1">
      <alignment horizontal="center" vertical="top" wrapText="1"/>
    </xf>
    <xf numFmtId="0" fontId="3" fillId="0" borderId="0" xfId="0" quotePrefix="1" applyFont="1" applyFill="1" applyBorder="1" applyAlignment="1">
      <alignment horizontal="left" vertical="top" wrapText="1"/>
    </xf>
    <xf numFmtId="0" fontId="3" fillId="0" borderId="0" xfId="0" quotePrefix="1" applyFont="1" applyFill="1" applyBorder="1" applyAlignment="1">
      <alignment horizontal="justify" vertical="top" wrapText="1"/>
    </xf>
    <xf numFmtId="0" fontId="3" fillId="0" borderId="2" xfId="0" quotePrefix="1" applyFont="1" applyFill="1" applyBorder="1" applyAlignment="1">
      <alignment horizontal="justify" vertical="top" wrapText="1"/>
    </xf>
    <xf numFmtId="0" fontId="3" fillId="0" borderId="0" xfId="0" applyNumberFormat="1" applyFont="1" applyFill="1" applyBorder="1" applyAlignment="1">
      <alignment horizontal="left" vertical="top" wrapText="1"/>
    </xf>
    <xf numFmtId="0" fontId="3" fillId="0" borderId="0" xfId="0" applyFont="1" applyFill="1" applyBorder="1" applyAlignment="1">
      <alignment horizontal="right" vertical="top" wrapText="1"/>
    </xf>
    <xf numFmtId="0" fontId="3" fillId="0" borderId="0" xfId="2" applyFont="1" applyFill="1" applyBorder="1" applyAlignment="1">
      <alignment horizontal="center" vertical="top" wrapText="1"/>
    </xf>
    <xf numFmtId="0" fontId="2" fillId="0" borderId="0" xfId="0" applyFont="1" applyBorder="1" applyAlignment="1">
      <alignment horizontal="justify" vertical="top" wrapText="1"/>
    </xf>
    <xf numFmtId="0" fontId="2" fillId="0" borderId="0" xfId="0" applyNumberFormat="1" applyFont="1" applyFill="1" applyBorder="1" applyAlignment="1">
      <alignment horizontal="justify" vertical="top" wrapText="1"/>
    </xf>
    <xf numFmtId="0" fontId="3" fillId="0" borderId="0" xfId="0" applyFont="1" applyBorder="1" applyAlignment="1">
      <alignment horizontal="justify" vertical="top" wrapText="1"/>
    </xf>
    <xf numFmtId="0" fontId="3" fillId="0" borderId="0" xfId="0" applyFont="1" applyFill="1" applyBorder="1" applyAlignment="1">
      <alignment vertical="top" wrapText="1"/>
    </xf>
    <xf numFmtId="0" fontId="3" fillId="0" borderId="2" xfId="0" quotePrefix="1" applyFont="1" applyFill="1" applyBorder="1" applyAlignment="1">
      <alignment horizontal="left" vertical="top" wrapText="1"/>
    </xf>
    <xf numFmtId="165" fontId="3" fillId="0" borderId="2" xfId="0" quotePrefix="1" applyNumberFormat="1" applyFont="1" applyFill="1" applyBorder="1" applyAlignment="1">
      <alignment horizontal="right" vertical="top" wrapText="1"/>
    </xf>
    <xf numFmtId="43" fontId="3" fillId="0" borderId="2" xfId="1" quotePrefix="1" applyFont="1" applyFill="1" applyBorder="1" applyAlignment="1">
      <alignment horizontal="right" vertical="top" wrapText="1"/>
    </xf>
    <xf numFmtId="0" fontId="3" fillId="0" borderId="2" xfId="0" applyFont="1" applyBorder="1" applyAlignment="1">
      <alignment vertical="top" wrapText="1"/>
    </xf>
    <xf numFmtId="0" fontId="3" fillId="0" borderId="2" xfId="0" applyFont="1" applyBorder="1" applyAlignment="1">
      <alignment horizontal="justify" vertical="top" wrapText="1"/>
    </xf>
    <xf numFmtId="0" fontId="3" fillId="0" borderId="2" xfId="0" applyNumberFormat="1" applyFont="1" applyFill="1" applyBorder="1" applyAlignment="1">
      <alignment horizontal="center" vertical="top" wrapText="1"/>
    </xf>
    <xf numFmtId="0" fontId="3" fillId="0" borderId="2" xfId="0" applyNumberFormat="1" applyFont="1" applyFill="1" applyBorder="1" applyAlignment="1">
      <alignment horizontal="left" vertical="top" wrapText="1"/>
    </xf>
    <xf numFmtId="43" fontId="3" fillId="0" borderId="3" xfId="1" quotePrefix="1" applyNumberFormat="1" applyFont="1" applyFill="1" applyBorder="1" applyAlignment="1">
      <alignment horizontal="right" vertical="top" wrapText="1"/>
    </xf>
    <xf numFmtId="0" fontId="3" fillId="0" borderId="0" xfId="2" applyNumberFormat="1" applyFont="1" applyFill="1" applyBorder="1" applyAlignment="1">
      <alignment vertical="top" wrapText="1"/>
    </xf>
    <xf numFmtId="0" fontId="3" fillId="0" borderId="2" xfId="2" applyNumberFormat="1" applyFont="1" applyFill="1" applyBorder="1" applyAlignment="1">
      <alignment vertical="top" wrapText="1"/>
    </xf>
    <xf numFmtId="0" fontId="2" fillId="0" borderId="2" xfId="0" quotePrefix="1" applyNumberFormat="1" applyFont="1" applyFill="1" applyBorder="1" applyAlignment="1">
      <alignment horizontal="center" vertical="top" wrapText="1"/>
    </xf>
    <xf numFmtId="0" fontId="3" fillId="0" borderId="2" xfId="1" applyNumberFormat="1" applyFont="1" applyFill="1" applyBorder="1" applyAlignment="1">
      <alignment horizontal="right" vertical="top" wrapText="1"/>
    </xf>
    <xf numFmtId="0" fontId="3" fillId="0" borderId="2" xfId="2" applyNumberFormat="1" applyFont="1" applyFill="1" applyBorder="1" applyAlignment="1">
      <alignment horizontal="center" vertical="top" wrapText="1"/>
    </xf>
    <xf numFmtId="0" fontId="3" fillId="0" borderId="2" xfId="0" applyFont="1" applyFill="1" applyBorder="1" applyAlignment="1">
      <alignment horizontal="justify" vertical="top" wrapText="1"/>
    </xf>
    <xf numFmtId="0" fontId="3" fillId="0" borderId="2" xfId="2" applyNumberFormat="1" applyFont="1" applyFill="1" applyBorder="1" applyAlignment="1">
      <alignment horizontal="left" vertical="top" wrapText="1"/>
    </xf>
    <xf numFmtId="0" fontId="3" fillId="0" borderId="2" xfId="2" applyNumberFormat="1" applyFont="1" applyFill="1" applyBorder="1" applyAlignment="1">
      <alignment horizontal="justify" vertical="top" wrapText="1"/>
    </xf>
    <xf numFmtId="0" fontId="3" fillId="0" borderId="0" xfId="0" quotePrefix="1" applyFont="1" applyFill="1" applyBorder="1" applyAlignment="1">
      <alignment horizontal="justify" vertical="top" wrapText="1"/>
    </xf>
    <xf numFmtId="0" fontId="3"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0" borderId="0" xfId="0" applyFont="1" applyFill="1" applyBorder="1" applyAlignment="1">
      <alignment horizontal="justify"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quotePrefix="1" applyFont="1" applyFill="1" applyBorder="1" applyAlignment="1">
      <alignment horizontal="left" vertical="top" wrapText="1"/>
    </xf>
    <xf numFmtId="0" fontId="3" fillId="0" borderId="2" xfId="0" quotePrefix="1" applyFont="1" applyFill="1" applyBorder="1" applyAlignment="1">
      <alignment horizontal="center" vertical="top" wrapText="1"/>
    </xf>
    <xf numFmtId="0" fontId="3" fillId="0" borderId="2" xfId="2" applyFont="1" applyFill="1" applyBorder="1" applyAlignment="1">
      <alignment horizontal="center" vertical="top" wrapText="1"/>
    </xf>
    <xf numFmtId="164" fontId="3" fillId="0" borderId="2" xfId="1" applyNumberFormat="1" applyFont="1" applyFill="1" applyBorder="1" applyAlignment="1">
      <alignment horizontal="center" vertical="top" wrapText="1"/>
    </xf>
    <xf numFmtId="0" fontId="3" fillId="0" borderId="2" xfId="0" applyFont="1" applyFill="1" applyBorder="1" applyAlignment="1">
      <alignment horizontal="justify" vertical="top" wrapText="1"/>
    </xf>
    <xf numFmtId="0" fontId="3" fillId="0" borderId="0" xfId="2" applyNumberFormat="1" applyFont="1" applyFill="1" applyBorder="1" applyAlignment="1">
      <alignment horizontal="justify" vertical="top" wrapText="1"/>
    </xf>
    <xf numFmtId="0" fontId="3" fillId="0" borderId="0" xfId="0" applyFont="1" applyFill="1" applyBorder="1" applyAlignment="1">
      <alignment vertical="top" wrapText="1"/>
    </xf>
    <xf numFmtId="0" fontId="3" fillId="0" borderId="0" xfId="0" applyFont="1" applyFill="1" applyBorder="1" applyAlignment="1">
      <alignment horizontal="right" vertical="top" wrapText="1"/>
    </xf>
    <xf numFmtId="0" fontId="3" fillId="0" borderId="0" xfId="2" applyFont="1" applyFill="1" applyBorder="1" applyAlignment="1">
      <alignment horizontal="center" vertical="top" wrapText="1"/>
    </xf>
    <xf numFmtId="164" fontId="3" fillId="0" borderId="0" xfId="1" applyNumberFormat="1" applyFont="1" applyFill="1" applyBorder="1" applyAlignment="1">
      <alignment horizontal="center" vertical="top" wrapText="1"/>
    </xf>
    <xf numFmtId="0" fontId="3" fillId="0" borderId="2" xfId="0" applyFont="1" applyFill="1" applyBorder="1" applyAlignment="1">
      <alignment horizontal="right" vertical="top" wrapText="1"/>
    </xf>
    <xf numFmtId="0" fontId="3" fillId="0" borderId="2" xfId="2" applyFont="1" applyFill="1" applyBorder="1" applyAlignment="1">
      <alignment horizontal="justify" vertical="top" wrapText="1"/>
    </xf>
    <xf numFmtId="0" fontId="3" fillId="0" borderId="3" xfId="0" applyFont="1" applyFill="1" applyBorder="1" applyAlignment="1">
      <alignment horizontal="center" vertical="top" wrapText="1"/>
    </xf>
    <xf numFmtId="0" fontId="3" fillId="0" borderId="3" xfId="0" quotePrefix="1" applyNumberFormat="1" applyFont="1" applyFill="1" applyBorder="1" applyAlignment="1">
      <alignment horizontal="center" vertical="top" wrapText="1"/>
    </xf>
    <xf numFmtId="164" fontId="3" fillId="0" borderId="3" xfId="1" applyNumberFormat="1" applyFont="1" applyFill="1" applyBorder="1" applyAlignment="1">
      <alignment horizontal="right" vertical="top" wrapText="1" shrinkToFit="1"/>
    </xf>
    <xf numFmtId="164" fontId="3" fillId="0" borderId="3" xfId="1" quotePrefix="1" applyNumberFormat="1" applyFont="1" applyFill="1" applyBorder="1" applyAlignment="1">
      <alignment horizontal="right" vertical="top" wrapText="1"/>
    </xf>
    <xf numFmtId="164" fontId="3" fillId="0" borderId="3" xfId="1" applyNumberFormat="1" applyFont="1" applyFill="1" applyBorder="1" applyAlignment="1">
      <alignment horizontal="right" vertical="top" wrapText="1"/>
    </xf>
    <xf numFmtId="43" fontId="3" fillId="0" borderId="3" xfId="1" quotePrefix="1" applyFont="1" applyFill="1" applyBorder="1" applyAlignment="1">
      <alignment horizontal="right" vertical="top" wrapText="1"/>
    </xf>
    <xf numFmtId="0" fontId="3" fillId="0" borderId="3" xfId="0" quotePrefix="1" applyFont="1" applyFill="1" applyBorder="1" applyAlignment="1">
      <alignment horizontal="justify" vertical="top" wrapText="1"/>
    </xf>
    <xf numFmtId="43" fontId="3" fillId="0" borderId="2" xfId="1" applyFont="1" applyBorder="1" applyAlignment="1">
      <alignment horizontal="center" vertical="top" wrapText="1"/>
    </xf>
    <xf numFmtId="0" fontId="3" fillId="0" borderId="3" xfId="0" applyFont="1" applyBorder="1" applyAlignment="1">
      <alignment horizontal="justify" vertical="top" wrapText="1"/>
    </xf>
    <xf numFmtId="0" fontId="3" fillId="0" borderId="3" xfId="0" applyFont="1" applyFill="1" applyBorder="1" applyAlignment="1">
      <alignment horizontal="justify" vertical="top" wrapText="1"/>
    </xf>
    <xf numFmtId="0" fontId="3" fillId="0" borderId="3" xfId="0" quotePrefix="1" applyFont="1" applyFill="1" applyBorder="1" applyAlignment="1">
      <alignment horizontal="left" vertical="top" wrapText="1"/>
    </xf>
    <xf numFmtId="0" fontId="3" fillId="0" borderId="2" xfId="2" applyFont="1" applyFill="1" applyBorder="1" applyAlignment="1">
      <alignment horizontal="left" vertical="top" wrapText="1"/>
    </xf>
    <xf numFmtId="0" fontId="3" fillId="0" borderId="2" xfId="0" applyFont="1" applyFill="1" applyBorder="1" applyAlignment="1">
      <alignment horizontal="justify" vertical="center" wrapText="1"/>
    </xf>
    <xf numFmtId="0" fontId="3" fillId="0" borderId="2"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2" xfId="0" applyNumberFormat="1" applyFont="1" applyFill="1" applyBorder="1" applyAlignment="1">
      <alignment horizontal="justify" vertical="top" wrapText="1"/>
    </xf>
    <xf numFmtId="0" fontId="3" fillId="0" borderId="2" xfId="0" quotePrefix="1" applyFont="1" applyFill="1" applyBorder="1" applyAlignment="1">
      <alignment horizontal="center" vertical="top" wrapText="1"/>
    </xf>
    <xf numFmtId="0" fontId="3" fillId="0" borderId="0" xfId="0" quotePrefix="1" applyFont="1" applyFill="1" applyBorder="1" applyAlignment="1">
      <alignment horizontal="left" vertical="top" wrapText="1"/>
    </xf>
    <xf numFmtId="0" fontId="3" fillId="0" borderId="0" xfId="0" quotePrefix="1" applyFont="1" applyFill="1" applyBorder="1" applyAlignment="1">
      <alignment horizontal="justify" vertical="top" wrapText="1"/>
    </xf>
    <xf numFmtId="0" fontId="3" fillId="0" borderId="2" xfId="0" quotePrefix="1" applyFont="1" applyFill="1" applyBorder="1" applyAlignment="1">
      <alignment horizontal="justify" vertical="top" wrapText="1"/>
    </xf>
    <xf numFmtId="0" fontId="3" fillId="0" borderId="0" xfId="0" applyNumberFormat="1" applyFont="1" applyFill="1" applyBorder="1" applyAlignment="1">
      <alignment horizontal="left" vertical="top" wrapText="1"/>
    </xf>
    <xf numFmtId="0" fontId="3" fillId="0" borderId="0" xfId="0" applyFont="1" applyFill="1" applyBorder="1" applyAlignment="1">
      <alignment vertical="top" wrapText="1"/>
    </xf>
    <xf numFmtId="0" fontId="3" fillId="0" borderId="2" xfId="0" applyFont="1" applyFill="1" applyBorder="1" applyAlignment="1">
      <alignment horizontal="justify" vertical="top" wrapText="1"/>
    </xf>
    <xf numFmtId="0" fontId="3" fillId="0" borderId="2" xfId="0" applyFont="1" applyFill="1" applyBorder="1" applyAlignment="1">
      <alignment horizontal="right" vertical="top" wrapText="1" shrinkToFit="1"/>
    </xf>
    <xf numFmtId="165" fontId="3" fillId="0" borderId="2" xfId="2" applyNumberFormat="1" applyFont="1" applyFill="1" applyBorder="1" applyAlignment="1">
      <alignment horizontal="right" vertical="top" wrapText="1"/>
    </xf>
    <xf numFmtId="43" fontId="3" fillId="0" borderId="2" xfId="1" applyFont="1" applyFill="1" applyBorder="1" applyAlignment="1">
      <alignment horizontal="right" vertical="top" wrapText="1"/>
    </xf>
    <xf numFmtId="0" fontId="3" fillId="0" borderId="2" xfId="2" applyFont="1" applyFill="1" applyBorder="1" applyAlignment="1">
      <alignment vertical="top" wrapText="1"/>
    </xf>
    <xf numFmtId="43" fontId="3" fillId="0" borderId="2" xfId="1" applyNumberFormat="1" applyFont="1" applyFill="1" applyBorder="1" applyAlignment="1">
      <alignment horizontal="right" vertical="top" wrapText="1"/>
    </xf>
    <xf numFmtId="0" fontId="3" fillId="0" borderId="2" xfId="0" quotePrefix="1" applyFont="1" applyFill="1" applyBorder="1" applyAlignment="1">
      <alignment horizontal="left" vertical="top" wrapText="1"/>
    </xf>
    <xf numFmtId="0" fontId="3" fillId="0" borderId="2" xfId="0" quotePrefix="1" applyNumberFormat="1" applyFont="1" applyFill="1" applyBorder="1" applyAlignment="1">
      <alignment horizontal="justify" vertical="top" wrapText="1"/>
    </xf>
    <xf numFmtId="0" fontId="3" fillId="0" borderId="2" xfId="0" quotePrefix="1" applyFont="1" applyFill="1" applyBorder="1" applyAlignment="1">
      <alignment vertical="top" wrapText="1"/>
    </xf>
    <xf numFmtId="0" fontId="3" fillId="0" borderId="0" xfId="0" quotePrefix="1" applyFont="1" applyFill="1" applyBorder="1" applyAlignment="1">
      <alignment horizontal="justify" vertical="top" wrapText="1"/>
    </xf>
    <xf numFmtId="0" fontId="3" fillId="0" borderId="2" xfId="0" quotePrefix="1" applyFont="1" applyFill="1" applyBorder="1" applyAlignment="1">
      <alignment horizontal="justify" vertical="top" wrapText="1"/>
    </xf>
    <xf numFmtId="0" fontId="3"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0" xfId="0" applyFont="1" applyFill="1" applyBorder="1" applyAlignment="1">
      <alignment horizontal="justify" vertical="top"/>
    </xf>
    <xf numFmtId="0" fontId="3" fillId="0" borderId="0" xfId="0" applyFont="1" applyFill="1" applyBorder="1" applyAlignment="1">
      <alignment horizontal="justify" vertical="top" wrapText="1"/>
    </xf>
    <xf numFmtId="0" fontId="3" fillId="0" borderId="0" xfId="0" applyNumberFormat="1" applyFont="1" applyFill="1" applyBorder="1" applyAlignment="1">
      <alignment horizontal="justify" vertical="top" wrapText="1"/>
    </xf>
    <xf numFmtId="0" fontId="3" fillId="0" borderId="2"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2" xfId="0" quotePrefix="1" applyFont="1" applyFill="1" applyBorder="1" applyAlignment="1">
      <alignment horizontal="center" vertical="top" wrapText="1"/>
    </xf>
    <xf numFmtId="0" fontId="3" fillId="0" borderId="2" xfId="2" applyFont="1" applyFill="1" applyBorder="1" applyAlignment="1">
      <alignment horizontal="center" vertical="top" wrapText="1"/>
    </xf>
    <xf numFmtId="0" fontId="3" fillId="0" borderId="2" xfId="0" applyFont="1" applyFill="1" applyBorder="1" applyAlignment="1">
      <alignment horizontal="right" vertical="top" wrapText="1"/>
    </xf>
    <xf numFmtId="0" fontId="3" fillId="0" borderId="2" xfId="0" applyFont="1" applyFill="1" applyBorder="1" applyAlignment="1">
      <alignment horizontal="justify" vertical="top" wrapText="1"/>
    </xf>
    <xf numFmtId="166" fontId="3" fillId="0" borderId="0" xfId="1" applyNumberFormat="1" applyFont="1" applyFill="1" applyBorder="1" applyAlignment="1">
      <alignment horizontal="right" vertical="top" wrapText="1" shrinkToFit="1"/>
    </xf>
    <xf numFmtId="0" fontId="3" fillId="0" borderId="2"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2" xfId="2" applyFont="1" applyFill="1" applyBorder="1" applyAlignment="1">
      <alignment horizontal="center" vertical="top" wrapText="1"/>
    </xf>
    <xf numFmtId="0" fontId="3" fillId="0" borderId="2" xfId="0" applyNumberFormat="1" applyFont="1" applyFill="1" applyBorder="1" applyAlignment="1">
      <alignment horizontal="justify" vertical="top" wrapText="1"/>
    </xf>
    <xf numFmtId="0" fontId="3" fillId="0" borderId="2" xfId="0" quotePrefix="1" applyFont="1" applyFill="1" applyBorder="1" applyAlignment="1">
      <alignment horizontal="center" vertical="top" wrapText="1"/>
    </xf>
    <xf numFmtId="0" fontId="3" fillId="0" borderId="0" xfId="0" quotePrefix="1" applyFont="1" applyFill="1" applyBorder="1" applyAlignment="1">
      <alignment horizontal="justify" vertical="top" wrapText="1"/>
    </xf>
    <xf numFmtId="0" fontId="3" fillId="0" borderId="2" xfId="0" quotePrefix="1" applyFont="1" applyFill="1" applyBorder="1" applyAlignment="1">
      <alignment horizontal="justify" vertical="top" wrapText="1"/>
    </xf>
    <xf numFmtId="0" fontId="3" fillId="0" borderId="0" xfId="0" applyFont="1" applyBorder="1" applyAlignment="1">
      <alignment horizontal="justify" vertical="top" wrapText="1"/>
    </xf>
    <xf numFmtId="0" fontId="3" fillId="0" borderId="2" xfId="0" applyFont="1" applyFill="1" applyBorder="1" applyAlignment="1">
      <alignment horizontal="right" vertical="top" wrapText="1"/>
    </xf>
    <xf numFmtId="0" fontId="3" fillId="0" borderId="0" xfId="0" applyFont="1" applyFill="1" applyBorder="1" applyAlignment="1">
      <alignment vertical="top" wrapText="1"/>
    </xf>
    <xf numFmtId="0" fontId="3" fillId="0" borderId="2" xfId="0" applyFont="1" applyFill="1" applyBorder="1" applyAlignment="1">
      <alignment horizontal="justify" vertical="top" wrapText="1"/>
    </xf>
    <xf numFmtId="0" fontId="2" fillId="0" borderId="0" xfId="0" applyFont="1" applyBorder="1" applyAlignment="1">
      <alignment horizontal="justify" vertical="top" wrapText="1"/>
    </xf>
    <xf numFmtId="0" fontId="3" fillId="0" borderId="0" xfId="0" quotePrefix="1" applyFont="1" applyFill="1" applyBorder="1" applyAlignment="1">
      <alignment horizontal="justify" vertical="top" wrapText="1"/>
    </xf>
    <xf numFmtId="0" fontId="3" fillId="0" borderId="0" xfId="0"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2" fillId="0" borderId="0" xfId="0" applyFont="1" applyBorder="1" applyAlignment="1">
      <alignment horizontal="center"/>
    </xf>
    <xf numFmtId="0" fontId="9" fillId="0" borderId="0" xfId="0" applyFont="1" applyFill="1" applyBorder="1" applyAlignment="1">
      <alignment vertical="top" wrapText="1"/>
    </xf>
    <xf numFmtId="164" fontId="9" fillId="0" borderId="0" xfId="1" quotePrefix="1" applyNumberFormat="1" applyFont="1" applyFill="1" applyBorder="1" applyAlignment="1">
      <alignment horizontal="right" vertical="top" wrapText="1"/>
    </xf>
    <xf numFmtId="0" fontId="9" fillId="0" borderId="0" xfId="0" quotePrefix="1" applyFont="1" applyFill="1" applyBorder="1" applyAlignment="1">
      <alignment horizontal="right" vertical="top" wrapText="1"/>
    </xf>
    <xf numFmtId="43" fontId="9" fillId="0" borderId="0" xfId="1" quotePrefix="1" applyFont="1" applyFill="1" applyBorder="1" applyAlignment="1">
      <alignment horizontal="right" vertical="top" wrapText="1"/>
    </xf>
    <xf numFmtId="0" fontId="9" fillId="0" borderId="0" xfId="0" quotePrefix="1" applyFont="1" applyFill="1" applyBorder="1" applyAlignment="1">
      <alignment horizontal="center" vertical="top" wrapText="1"/>
    </xf>
    <xf numFmtId="0" fontId="9" fillId="0" borderId="0" xfId="0" quotePrefix="1" applyNumberFormat="1" applyFont="1" applyFill="1" applyBorder="1" applyAlignment="1">
      <alignment horizontal="center" vertical="top" wrapText="1"/>
    </xf>
    <xf numFmtId="0" fontId="9" fillId="0" borderId="0" xfId="0" applyFont="1" applyFill="1" applyBorder="1" applyAlignment="1">
      <alignment horizontal="justify" vertical="top" wrapText="1"/>
    </xf>
    <xf numFmtId="164" fontId="9" fillId="0" borderId="0" xfId="1" applyNumberFormat="1" applyFont="1" applyFill="1" applyBorder="1" applyAlignment="1">
      <alignment horizontal="right" vertical="top" wrapText="1" shrinkToFit="1"/>
    </xf>
    <xf numFmtId="164" fontId="9" fillId="0" borderId="0" xfId="1"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165" fontId="9" fillId="0" borderId="0" xfId="0" quotePrefix="1" applyNumberFormat="1" applyFont="1" applyFill="1" applyBorder="1" applyAlignment="1">
      <alignment horizontal="right" vertical="top" wrapText="1"/>
    </xf>
    <xf numFmtId="43" fontId="9" fillId="0" borderId="0" xfId="1" quotePrefix="1" applyNumberFormat="1" applyFont="1" applyFill="1" applyBorder="1" applyAlignment="1">
      <alignment horizontal="right" vertical="top" wrapText="1"/>
    </xf>
    <xf numFmtId="0" fontId="9" fillId="0" borderId="0" xfId="0" quotePrefix="1" applyFont="1" applyFill="1" applyBorder="1" applyAlignment="1">
      <alignment horizontal="justify" vertical="top" wrapText="1"/>
    </xf>
    <xf numFmtId="0" fontId="9" fillId="0" borderId="2" xfId="0" applyFont="1" applyFill="1" applyBorder="1" applyAlignment="1">
      <alignment vertical="top" wrapText="1"/>
    </xf>
    <xf numFmtId="0" fontId="9" fillId="0" borderId="2" xfId="0" quotePrefix="1" applyNumberFormat="1" applyFont="1" applyFill="1" applyBorder="1" applyAlignment="1">
      <alignment horizontal="center" vertical="top" wrapText="1"/>
    </xf>
    <xf numFmtId="164" fontId="9" fillId="0" borderId="2" xfId="1" applyNumberFormat="1" applyFont="1" applyFill="1" applyBorder="1" applyAlignment="1">
      <alignment horizontal="right" vertical="top" wrapText="1" shrinkToFit="1"/>
    </xf>
    <xf numFmtId="164" fontId="9" fillId="0" borderId="2" xfId="1" quotePrefix="1" applyNumberFormat="1" applyFont="1" applyFill="1" applyBorder="1" applyAlignment="1">
      <alignment horizontal="right" vertical="top" wrapText="1"/>
    </xf>
    <xf numFmtId="164" fontId="9" fillId="0" borderId="2" xfId="1" applyNumberFormat="1" applyFont="1" applyFill="1" applyBorder="1" applyAlignment="1">
      <alignment horizontal="right" vertical="top" wrapText="1"/>
    </xf>
    <xf numFmtId="0" fontId="9" fillId="0" borderId="2" xfId="0" applyFont="1" applyFill="1" applyBorder="1" applyAlignment="1">
      <alignment horizontal="right" vertical="top" wrapText="1"/>
    </xf>
    <xf numFmtId="43" fontId="9" fillId="0" borderId="2" xfId="1" quotePrefix="1" applyNumberFormat="1" applyFont="1" applyFill="1" applyBorder="1" applyAlignment="1">
      <alignment horizontal="right" vertical="top" wrapText="1"/>
    </xf>
    <xf numFmtId="0" fontId="9" fillId="0" borderId="0" xfId="0" quotePrefix="1" applyFont="1" applyFill="1" applyBorder="1" applyAlignment="1">
      <alignment horizontal="left" vertical="top" wrapText="1"/>
    </xf>
    <xf numFmtId="0" fontId="9" fillId="0" borderId="2" xfId="0" quotePrefix="1" applyFont="1" applyFill="1" applyBorder="1" applyAlignment="1">
      <alignment horizontal="center" vertical="top" wrapText="1"/>
    </xf>
    <xf numFmtId="0" fontId="9" fillId="0" borderId="0" xfId="0" applyFont="1" applyBorder="1" applyAlignment="1">
      <alignment horizontal="justify" vertical="top" wrapText="1"/>
    </xf>
    <xf numFmtId="0" fontId="9" fillId="0" borderId="2" xfId="0" applyFont="1" applyBorder="1" applyAlignment="1">
      <alignment horizontal="justify" vertical="top" wrapText="1"/>
    </xf>
    <xf numFmtId="165" fontId="9" fillId="0" borderId="2" xfId="0" quotePrefix="1" applyNumberFormat="1" applyFont="1" applyFill="1" applyBorder="1" applyAlignment="1">
      <alignment horizontal="right" vertical="top" wrapText="1"/>
    </xf>
    <xf numFmtId="0" fontId="9" fillId="0" borderId="0" xfId="0" applyNumberFormat="1" applyFont="1" applyFill="1" applyBorder="1" applyAlignment="1">
      <alignment horizontal="justify" vertical="top" wrapText="1"/>
    </xf>
    <xf numFmtId="0" fontId="9" fillId="0" borderId="2" xfId="0" applyNumberFormat="1" applyFont="1" applyFill="1" applyBorder="1" applyAlignment="1">
      <alignment horizontal="justify" vertical="top" wrapText="1"/>
    </xf>
    <xf numFmtId="0" fontId="9" fillId="0" borderId="2" xfId="0" applyFont="1" applyFill="1" applyBorder="1" applyAlignment="1">
      <alignment horizontal="center" vertical="top" wrapText="1"/>
    </xf>
    <xf numFmtId="0" fontId="9" fillId="0" borderId="2" xfId="0" quotePrefix="1" applyFont="1" applyFill="1" applyBorder="1" applyAlignment="1">
      <alignment horizontal="right" vertical="top" wrapText="1"/>
    </xf>
    <xf numFmtId="43" fontId="9" fillId="0" borderId="2" xfId="1" quotePrefix="1" applyFont="1" applyFill="1" applyBorder="1" applyAlignment="1">
      <alignment horizontal="right" vertical="top" wrapText="1"/>
    </xf>
    <xf numFmtId="0" fontId="9"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164" fontId="3" fillId="0" borderId="2" xfId="1" applyNumberFormat="1" applyFont="1" applyFill="1" applyBorder="1" applyAlignment="1">
      <alignment horizontal="center" vertical="top" wrapText="1"/>
    </xf>
    <xf numFmtId="0" fontId="3" fillId="0" borderId="0" xfId="0" quotePrefix="1" applyFont="1" applyFill="1" applyBorder="1" applyAlignment="1">
      <alignment horizontal="justify" vertical="top" wrapText="1"/>
    </xf>
    <xf numFmtId="0" fontId="3" fillId="0" borderId="0" xfId="0" applyNumberFormat="1" applyFont="1" applyFill="1" applyBorder="1" applyAlignment="1">
      <alignment horizontal="left" vertical="top" wrapText="1"/>
    </xf>
    <xf numFmtId="0" fontId="9" fillId="0" borderId="0" xfId="0" quotePrefix="1" applyFont="1" applyFill="1" applyBorder="1" applyAlignment="1">
      <alignment horizontal="center" vertical="top" wrapText="1"/>
    </xf>
    <xf numFmtId="0" fontId="3" fillId="0" borderId="0" xfId="0" applyFont="1" applyBorder="1" applyAlignment="1">
      <alignment horizontal="justify" vertical="top" wrapText="1"/>
    </xf>
    <xf numFmtId="0" fontId="3" fillId="0" borderId="0" xfId="0" applyFont="1" applyFill="1" applyBorder="1" applyAlignment="1">
      <alignment vertical="top" wrapText="1"/>
    </xf>
    <xf numFmtId="0" fontId="3" fillId="0" borderId="0" xfId="0" quotePrefix="1" applyFont="1" applyFill="1" applyBorder="1" applyAlignment="1">
      <alignment horizontal="left" vertical="top" wrapText="1"/>
    </xf>
    <xf numFmtId="1" fontId="3" fillId="0" borderId="2" xfId="0" applyNumberFormat="1" applyFont="1" applyFill="1" applyBorder="1" applyAlignment="1">
      <alignment horizontal="right" vertical="top" wrapText="1"/>
    </xf>
    <xf numFmtId="0" fontId="3" fillId="0" borderId="0" xfId="0" applyFont="1" applyFill="1" applyBorder="1" applyAlignment="1">
      <alignment horizontal="right" vertical="top" wrapText="1"/>
    </xf>
    <xf numFmtId="165" fontId="3" fillId="0" borderId="0" xfId="0" applyNumberFormat="1" applyFont="1" applyFill="1" applyBorder="1" applyAlignment="1">
      <alignment horizontal="right" vertical="top" wrapText="1"/>
    </xf>
    <xf numFmtId="0" fontId="3" fillId="0" borderId="2" xfId="0" applyFont="1" applyFill="1" applyBorder="1" applyAlignment="1">
      <alignment horizontal="right" vertical="top"/>
    </xf>
    <xf numFmtId="0" fontId="3" fillId="0" borderId="2" xfId="0" applyFont="1" applyFill="1" applyBorder="1" applyAlignment="1">
      <alignment vertical="top"/>
    </xf>
    <xf numFmtId="0" fontId="9" fillId="0" borderId="2" xfId="0" applyFont="1" applyBorder="1" applyAlignment="1">
      <alignment horizontal="right" vertical="top" wrapText="1"/>
    </xf>
    <xf numFmtId="43" fontId="3" fillId="0" borderId="2" xfId="1" applyNumberFormat="1" applyFont="1" applyBorder="1" applyAlignment="1">
      <alignment horizontal="right" vertical="top" wrapText="1"/>
    </xf>
    <xf numFmtId="43" fontId="3" fillId="0" borderId="0" xfId="1" quotePrefix="1" applyFont="1" applyFill="1" applyBorder="1" applyAlignment="1">
      <alignment horizontal="center" vertical="top" wrapText="1"/>
    </xf>
    <xf numFmtId="43" fontId="3" fillId="0" borderId="2" xfId="1" applyFont="1" applyBorder="1" applyAlignment="1">
      <alignment horizontal="right" vertical="top" wrapText="1"/>
    </xf>
    <xf numFmtId="0" fontId="2" fillId="0" borderId="2" xfId="0" applyFont="1" applyFill="1" applyBorder="1" applyAlignment="1">
      <alignment vertical="top" wrapText="1"/>
    </xf>
    <xf numFmtId="0" fontId="2" fillId="0" borderId="0" xfId="0" applyFont="1" applyFill="1" applyBorder="1" applyAlignment="1">
      <alignment vertical="top" wrapText="1"/>
    </xf>
    <xf numFmtId="43" fontId="3" fillId="0" borderId="0" xfId="1"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 xfId="0" quotePrefix="1" applyNumberFormat="1"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164" fontId="3" fillId="0" borderId="1" xfId="1" applyNumberFormat="1" applyFont="1" applyFill="1" applyBorder="1" applyAlignment="1">
      <alignment horizontal="right" vertical="top" wrapText="1" shrinkToFit="1"/>
    </xf>
    <xf numFmtId="164" fontId="3" fillId="0" borderId="1" xfId="1" quotePrefix="1" applyNumberFormat="1" applyFont="1" applyFill="1" applyBorder="1" applyAlignment="1">
      <alignment horizontal="right" vertical="top" wrapText="1"/>
    </xf>
    <xf numFmtId="164" fontId="3" fillId="0" borderId="1" xfId="1" applyNumberFormat="1" applyFont="1" applyFill="1" applyBorder="1" applyAlignment="1">
      <alignment horizontal="right" vertical="top" wrapText="1"/>
    </xf>
    <xf numFmtId="43" fontId="3" fillId="0" borderId="1" xfId="1" quotePrefix="1" applyNumberFormat="1" applyFont="1" applyFill="1" applyBorder="1" applyAlignment="1">
      <alignment horizontal="right" vertical="top" wrapText="1"/>
    </xf>
    <xf numFmtId="0" fontId="3" fillId="0" borderId="1" xfId="0" quotePrefix="1"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0" xfId="0" applyNumberFormat="1" applyFont="1" applyFill="1" applyBorder="1" applyAlignment="1">
      <alignment horizontal="justify" vertical="top" wrapText="1"/>
    </xf>
    <xf numFmtId="0" fontId="3" fillId="0" borderId="0" xfId="0" quotePrefix="1" applyFont="1" applyFill="1" applyBorder="1" applyAlignment="1">
      <alignment horizontal="center" vertical="top" wrapText="1"/>
    </xf>
    <xf numFmtId="0" fontId="3" fillId="0" borderId="0" xfId="0" applyFont="1" applyFill="1" applyBorder="1" applyAlignment="1">
      <alignment horizontal="justify" vertical="top" wrapText="1"/>
    </xf>
    <xf numFmtId="0" fontId="3" fillId="0" borderId="1" xfId="2" applyFont="1" applyFill="1" applyBorder="1" applyAlignment="1">
      <alignment horizontal="center" vertical="top" wrapText="1"/>
    </xf>
    <xf numFmtId="0" fontId="3" fillId="0" borderId="2" xfId="2" applyFont="1" applyFill="1" applyBorder="1" applyAlignment="1">
      <alignment horizontal="center" vertical="top" wrapText="1"/>
    </xf>
    <xf numFmtId="0" fontId="9" fillId="0" borderId="0" xfId="0" applyNumberFormat="1" applyFont="1" applyFill="1" applyBorder="1" applyAlignment="1">
      <alignment horizontal="justify" vertical="top" wrapText="1"/>
    </xf>
    <xf numFmtId="0" fontId="3" fillId="0" borderId="0" xfId="0" applyFont="1" applyFill="1" applyBorder="1" applyAlignment="1">
      <alignment horizontal="left" vertical="top"/>
    </xf>
    <xf numFmtId="164" fontId="3" fillId="0" borderId="3" xfId="1" applyNumberFormat="1" applyFont="1" applyFill="1" applyBorder="1" applyAlignment="1">
      <alignment horizontal="center" vertical="top" wrapText="1"/>
    </xf>
    <xf numFmtId="164" fontId="3" fillId="0" borderId="1" xfId="1" applyNumberFormat="1" applyFont="1" applyFill="1" applyBorder="1" applyAlignment="1">
      <alignment horizontal="center" vertical="top" wrapText="1"/>
    </xf>
    <xf numFmtId="164" fontId="3" fillId="0" borderId="2" xfId="1" applyNumberFormat="1" applyFont="1" applyFill="1" applyBorder="1" applyAlignment="1">
      <alignment horizontal="center" vertical="top" wrapText="1"/>
    </xf>
    <xf numFmtId="0" fontId="3" fillId="0" borderId="0" xfId="0" applyFont="1" applyFill="1" applyBorder="1" applyAlignment="1">
      <alignment horizontal="justify" vertical="top"/>
    </xf>
    <xf numFmtId="0" fontId="3" fillId="0" borderId="0" xfId="0" applyNumberFormat="1" applyFont="1" applyFill="1" applyBorder="1" applyAlignment="1">
      <alignment horizontal="left" vertical="top" wrapText="1"/>
    </xf>
    <xf numFmtId="0" fontId="3" fillId="0" borderId="0" xfId="0" applyFont="1" applyFill="1" applyBorder="1" applyAlignment="1">
      <alignment horizontal="center" vertical="top"/>
    </xf>
    <xf numFmtId="0" fontId="3" fillId="0" borderId="2" xfId="0" applyFont="1" applyFill="1" applyBorder="1" applyAlignment="1">
      <alignment horizontal="center" vertical="top"/>
    </xf>
    <xf numFmtId="0" fontId="3" fillId="0" borderId="0" xfId="0" quotePrefix="1" applyFont="1" applyFill="1" applyBorder="1" applyAlignment="1">
      <alignment horizontal="justify" vertical="top" wrapText="1"/>
    </xf>
    <xf numFmtId="0" fontId="9" fillId="0" borderId="0" xfId="0" applyFont="1" applyFill="1" applyBorder="1" applyAlignment="1">
      <alignment horizontal="right" vertical="top" wrapText="1"/>
    </xf>
    <xf numFmtId="0" fontId="9" fillId="0" borderId="2" xfId="0" applyFont="1" applyFill="1" applyBorder="1" applyAlignment="1">
      <alignment horizontal="right" vertical="top" wrapText="1"/>
    </xf>
    <xf numFmtId="0" fontId="9" fillId="0" borderId="0" xfId="0" applyFont="1" applyFill="1" applyBorder="1" applyAlignment="1">
      <alignment horizontal="center" vertical="top" wrapText="1"/>
    </xf>
    <xf numFmtId="0" fontId="9" fillId="0" borderId="0" xfId="0" quotePrefix="1"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2" xfId="0" applyNumberFormat="1" applyFont="1" applyFill="1" applyBorder="1" applyAlignment="1">
      <alignment horizontal="justify" vertical="top" wrapText="1"/>
    </xf>
    <xf numFmtId="0" fontId="9" fillId="0" borderId="2" xfId="0" quotePrefix="1" applyFont="1" applyFill="1" applyBorder="1" applyAlignment="1">
      <alignment horizontal="center" vertical="top" wrapText="1"/>
    </xf>
    <xf numFmtId="0" fontId="3" fillId="0" borderId="0" xfId="0" applyFont="1" applyFill="1" applyBorder="1" applyAlignment="1">
      <alignment horizontal="left" vertical="top" wrapText="1"/>
    </xf>
    <xf numFmtId="0" fontId="3" fillId="0" borderId="0" xfId="0" applyFont="1" applyBorder="1" applyAlignment="1">
      <alignment horizontal="justify" vertical="top" wrapText="1"/>
    </xf>
    <xf numFmtId="0" fontId="3" fillId="0" borderId="0" xfId="0" applyFont="1" applyFill="1" applyBorder="1" applyAlignment="1">
      <alignment horizontal="right" vertical="top" wrapText="1"/>
    </xf>
    <xf numFmtId="0" fontId="3" fillId="0" borderId="2" xfId="0" applyFont="1" applyFill="1" applyBorder="1" applyAlignment="1">
      <alignment horizontal="right" vertical="top" wrapText="1"/>
    </xf>
    <xf numFmtId="0" fontId="3" fillId="0" borderId="0" xfId="0" applyFont="1" applyFill="1" applyBorder="1" applyAlignment="1">
      <alignment vertical="top" wrapText="1"/>
    </xf>
    <xf numFmtId="0" fontId="3" fillId="0" borderId="2" xfId="0" applyFont="1" applyFill="1" applyBorder="1" applyAlignment="1">
      <alignment horizontal="justify" vertical="top" wrapText="1"/>
    </xf>
    <xf numFmtId="0" fontId="3" fillId="0" borderId="3" xfId="0" applyFont="1" applyFill="1" applyBorder="1" applyAlignment="1">
      <alignment horizontal="center" vertical="top" wrapText="1"/>
    </xf>
    <xf numFmtId="0" fontId="3" fillId="0" borderId="2" xfId="0" applyNumberFormat="1" applyFont="1" applyFill="1" applyBorder="1" applyAlignment="1">
      <alignment horizontal="justify" vertical="top" wrapText="1"/>
    </xf>
    <xf numFmtId="0" fontId="3" fillId="0" borderId="2" xfId="0" quotePrefix="1" applyFont="1" applyFill="1" applyBorder="1" applyAlignment="1">
      <alignment horizontal="center" vertical="top" wrapText="1"/>
    </xf>
    <xf numFmtId="0" fontId="3" fillId="0" borderId="2" xfId="0" applyFont="1" applyFill="1" applyBorder="1" applyAlignment="1">
      <alignment horizontal="left" vertical="top" wrapText="1"/>
    </xf>
    <xf numFmtId="0" fontId="2" fillId="0" borderId="0" xfId="0" applyFont="1" applyFill="1" applyBorder="1" applyAlignment="1">
      <alignment horizontal="center" vertical="top" wrapText="1"/>
    </xf>
    <xf numFmtId="0" fontId="2" fillId="0" borderId="0" xfId="0" applyFont="1" applyBorder="1" applyAlignment="1">
      <alignment horizontal="justify" vertical="top" wrapText="1"/>
    </xf>
    <xf numFmtId="0" fontId="2" fillId="0" borderId="0" xfId="0" applyNumberFormat="1" applyFont="1" applyFill="1" applyBorder="1" applyAlignment="1">
      <alignment horizontal="justify" vertical="top" wrapText="1"/>
    </xf>
    <xf numFmtId="0" fontId="2" fillId="0" borderId="0" xfId="0" applyFont="1" applyFill="1" applyBorder="1" applyAlignment="1">
      <alignment horizontal="left" vertical="top" wrapText="1"/>
    </xf>
    <xf numFmtId="0" fontId="2" fillId="0" borderId="0" xfId="0" applyFont="1" applyFill="1" applyBorder="1" applyAlignment="1">
      <alignment horizontal="justify" vertical="top" wrapText="1"/>
    </xf>
    <xf numFmtId="0" fontId="3" fillId="0" borderId="0" xfId="3" applyFont="1" applyFill="1" applyBorder="1" applyAlignment="1">
      <alignment horizontal="center" vertical="top" wrapText="1"/>
    </xf>
    <xf numFmtId="0" fontId="3" fillId="0" borderId="2" xfId="0" quotePrefix="1" applyFont="1" applyFill="1" applyBorder="1" applyAlignment="1">
      <alignment horizontal="justify" vertical="top" wrapText="1"/>
    </xf>
    <xf numFmtId="0" fontId="3" fillId="0" borderId="1" xfId="0" applyFont="1" applyFill="1" applyBorder="1" applyAlignment="1">
      <alignment horizontal="center" vertical="top" wrapText="1"/>
    </xf>
    <xf numFmtId="0" fontId="3" fillId="0" borderId="0" xfId="0" quotePrefix="1" applyFont="1" applyFill="1" applyBorder="1" applyAlignment="1">
      <alignment horizontal="left" vertical="top" wrapText="1"/>
    </xf>
    <xf numFmtId="0" fontId="3" fillId="0" borderId="2" xfId="0" quotePrefix="1" applyFont="1" applyFill="1" applyBorder="1" applyAlignment="1">
      <alignment horizontal="left" vertical="top" wrapText="1"/>
    </xf>
    <xf numFmtId="0" fontId="3" fillId="0" borderId="2" xfId="3" applyFont="1" applyFill="1" applyBorder="1" applyAlignment="1">
      <alignment horizontal="center" vertical="top" wrapText="1"/>
    </xf>
  </cellXfs>
  <cellStyles count="4">
    <cellStyle name="Comma" xfId="1" builtinId="3"/>
    <cellStyle name="Normal" xfId="0" builtinId="0"/>
    <cellStyle name="Normal 2"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workbookViewId="0">
      <selection activeCell="I13" sqref="I13"/>
    </sheetView>
  </sheetViews>
  <sheetFormatPr defaultRowHeight="15" x14ac:dyDescent="0.25"/>
  <cols>
    <col min="2" max="2" width="4.85546875" customWidth="1"/>
    <col min="3" max="3" width="47.28515625" bestFit="1" customWidth="1"/>
  </cols>
  <sheetData>
    <row r="1" spans="2:5" x14ac:dyDescent="0.25">
      <c r="C1" t="s">
        <v>843</v>
      </c>
      <c r="D1" t="s">
        <v>29</v>
      </c>
      <c r="E1">
        <v>0.70104166666666679</v>
      </c>
    </row>
    <row r="2" spans="2:5" x14ac:dyDescent="0.25">
      <c r="C2" t="s">
        <v>842</v>
      </c>
      <c r="D2" t="s">
        <v>29</v>
      </c>
      <c r="E2">
        <v>0.51864583333333336</v>
      </c>
    </row>
    <row r="3" spans="2:5" x14ac:dyDescent="0.25">
      <c r="C3" t="s">
        <v>841</v>
      </c>
      <c r="D3" t="s">
        <v>29</v>
      </c>
      <c r="E3">
        <v>0.40239583333333334</v>
      </c>
    </row>
    <row r="4" spans="2:5" x14ac:dyDescent="0.25">
      <c r="C4" t="s">
        <v>840</v>
      </c>
      <c r="D4" t="s">
        <v>29</v>
      </c>
      <c r="E4">
        <v>0.15000000000000002</v>
      </c>
    </row>
    <row r="5" spans="2:5" x14ac:dyDescent="0.25">
      <c r="C5" t="s">
        <v>839</v>
      </c>
      <c r="D5" t="s">
        <v>29</v>
      </c>
      <c r="E5">
        <v>0.56055555555555558</v>
      </c>
    </row>
    <row r="6" spans="2:5" x14ac:dyDescent="0.25">
      <c r="C6" t="s">
        <v>838</v>
      </c>
      <c r="D6" t="s">
        <v>29</v>
      </c>
      <c r="E6">
        <v>0.74437500000000001</v>
      </c>
    </row>
    <row r="7" spans="2:5" x14ac:dyDescent="0.25">
      <c r="C7" t="s">
        <v>837</v>
      </c>
      <c r="D7" t="s">
        <v>29</v>
      </c>
      <c r="E7">
        <v>0.32000000000000006</v>
      </c>
    </row>
    <row r="8" spans="2:5" x14ac:dyDescent="0.25">
      <c r="C8" t="s">
        <v>836</v>
      </c>
      <c r="D8" t="s">
        <v>29</v>
      </c>
      <c r="E8">
        <v>0.89468750000000008</v>
      </c>
    </row>
    <row r="10" spans="2:5" x14ac:dyDescent="0.25">
      <c r="C10" t="s">
        <v>835</v>
      </c>
    </row>
    <row r="11" spans="2:5" x14ac:dyDescent="0.25">
      <c r="B11">
        <v>1</v>
      </c>
      <c r="C11" t="s">
        <v>834</v>
      </c>
      <c r="D11" t="s">
        <v>29</v>
      </c>
      <c r="E11">
        <v>0.92104166666666676</v>
      </c>
    </row>
    <row r="12" spans="2:5" x14ac:dyDescent="0.25">
      <c r="B12">
        <v>2</v>
      </c>
      <c r="C12" t="s">
        <v>833</v>
      </c>
      <c r="D12" t="s">
        <v>29</v>
      </c>
      <c r="E12">
        <v>0.89468750000000008</v>
      </c>
    </row>
    <row r="13" spans="2:5" x14ac:dyDescent="0.25">
      <c r="B13">
        <v>3</v>
      </c>
      <c r="C13" t="s">
        <v>832</v>
      </c>
      <c r="D13" t="s">
        <v>29</v>
      </c>
      <c r="E13">
        <v>0.88055555555555565</v>
      </c>
    </row>
    <row r="14" spans="2:5" x14ac:dyDescent="0.25">
      <c r="B14">
        <v>4</v>
      </c>
      <c r="C14" t="s">
        <v>831</v>
      </c>
      <c r="D14" t="s">
        <v>29</v>
      </c>
      <c r="E14">
        <v>0.74437500000000001</v>
      </c>
    </row>
    <row r="15" spans="2:5" x14ac:dyDescent="0.25">
      <c r="B15">
        <v>5</v>
      </c>
      <c r="C15" t="s">
        <v>830</v>
      </c>
      <c r="D15" t="s">
        <v>29</v>
      </c>
      <c r="E15">
        <v>0.85104166666666681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topLeftCell="A15" zoomScale="89" zoomScaleNormal="100" zoomScaleSheetLayoutView="89" workbookViewId="0">
      <selection activeCell="K21" sqref="K21"/>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95" t="s">
        <v>36</v>
      </c>
      <c r="C1" s="23" t="s">
        <v>35</v>
      </c>
      <c r="D1" s="23" t="s">
        <v>29</v>
      </c>
      <c r="E1" s="296" t="s">
        <v>80</v>
      </c>
      <c r="F1" s="296"/>
      <c r="G1" s="296"/>
      <c r="H1" s="296"/>
      <c r="I1" s="296"/>
      <c r="J1" s="296"/>
      <c r="K1" s="296"/>
      <c r="L1" s="296"/>
    </row>
    <row r="2" spans="1:12" x14ac:dyDescent="0.25">
      <c r="A2" s="23"/>
      <c r="B2" s="95" t="s">
        <v>33</v>
      </c>
      <c r="C2" s="23" t="s">
        <v>32</v>
      </c>
      <c r="D2" s="23" t="s">
        <v>29</v>
      </c>
      <c r="E2" s="296" t="s">
        <v>208</v>
      </c>
      <c r="F2" s="296"/>
      <c r="G2" s="296"/>
      <c r="H2" s="296"/>
      <c r="I2" s="296"/>
      <c r="J2" s="296"/>
      <c r="K2" s="296"/>
      <c r="L2" s="296"/>
    </row>
    <row r="3" spans="1:12" x14ac:dyDescent="0.25">
      <c r="A3" s="23"/>
      <c r="B3" s="95" t="s">
        <v>31</v>
      </c>
      <c r="C3" s="23" t="s">
        <v>30</v>
      </c>
      <c r="D3" s="23" t="s">
        <v>29</v>
      </c>
      <c r="E3" s="276" t="s">
        <v>79</v>
      </c>
      <c r="F3" s="276"/>
      <c r="G3" s="276"/>
      <c r="H3" s="276"/>
      <c r="I3" s="276"/>
      <c r="J3" s="276"/>
      <c r="K3" s="276"/>
      <c r="L3" s="276"/>
    </row>
    <row r="4" spans="1:12" x14ac:dyDescent="0.25">
      <c r="A4" s="94"/>
      <c r="B4" s="90"/>
      <c r="C4" s="90"/>
      <c r="D4" s="90"/>
      <c r="E4" s="276"/>
      <c r="F4" s="276"/>
      <c r="G4" s="276"/>
      <c r="H4" s="276"/>
      <c r="I4" s="276"/>
      <c r="J4" s="276"/>
      <c r="K4" s="276"/>
      <c r="L4" s="276"/>
    </row>
    <row r="5" spans="1:12" x14ac:dyDescent="0.25">
      <c r="A5" s="94"/>
      <c r="B5" s="90"/>
      <c r="C5" s="90"/>
      <c r="D5" s="90"/>
      <c r="E5" s="276"/>
      <c r="F5" s="276"/>
      <c r="G5" s="276"/>
      <c r="H5" s="276"/>
      <c r="I5" s="276"/>
      <c r="J5" s="276"/>
      <c r="K5" s="276"/>
      <c r="L5" s="276"/>
    </row>
    <row r="6" spans="1:12" ht="15.95" customHeight="1" x14ac:dyDescent="0.25">
      <c r="A6" s="72"/>
      <c r="B6" s="72"/>
      <c r="C6" s="72"/>
      <c r="D6" s="72"/>
      <c r="E6" s="95"/>
      <c r="F6" s="72"/>
      <c r="G6" s="72"/>
      <c r="H6" s="72"/>
      <c r="I6" s="72"/>
      <c r="J6" s="72"/>
      <c r="K6" s="72"/>
      <c r="L6" s="23"/>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89" t="s">
        <v>20</v>
      </c>
      <c r="G8" s="89" t="s">
        <v>19</v>
      </c>
      <c r="H8" s="89" t="s">
        <v>18</v>
      </c>
      <c r="I8" s="283"/>
      <c r="J8" s="283"/>
      <c r="K8" s="278"/>
      <c r="L8" s="278"/>
    </row>
    <row r="9" spans="1:12" ht="64.5" customHeight="1" x14ac:dyDescent="0.25">
      <c r="A9" s="82">
        <v>1</v>
      </c>
      <c r="B9" s="276" t="s">
        <v>78</v>
      </c>
      <c r="C9" s="276"/>
      <c r="D9" s="272" t="s">
        <v>6</v>
      </c>
      <c r="E9" s="272"/>
      <c r="F9" s="94">
        <f>SUM(F10:F14)</f>
        <v>455</v>
      </c>
      <c r="G9" s="94">
        <f>SUM(G10:G14)</f>
        <v>670</v>
      </c>
      <c r="H9" s="94">
        <f>AVERAGE(F9:G9)</f>
        <v>562.5</v>
      </c>
      <c r="I9" s="94">
        <v>300</v>
      </c>
      <c r="J9" s="94">
        <v>1</v>
      </c>
      <c r="K9" s="76">
        <f>(J9*H9)/I9</f>
        <v>1.875</v>
      </c>
      <c r="L9" s="95"/>
    </row>
    <row r="10" spans="1:12" ht="30" hidden="1" x14ac:dyDescent="0.25">
      <c r="A10" s="82"/>
      <c r="B10" s="84" t="s">
        <v>3</v>
      </c>
      <c r="C10" s="85" t="s">
        <v>77</v>
      </c>
      <c r="D10" s="311"/>
      <c r="E10" s="311"/>
      <c r="F10" s="18">
        <v>10</v>
      </c>
      <c r="G10" s="18">
        <v>20</v>
      </c>
      <c r="H10" s="94">
        <f t="shared" ref="H10:H32" si="0">AVERAGE(F10:G10)</f>
        <v>15</v>
      </c>
      <c r="I10" s="94"/>
      <c r="J10" s="94"/>
      <c r="K10" s="78"/>
      <c r="L10" s="95"/>
    </row>
    <row r="11" spans="1:12" ht="30" hidden="1" x14ac:dyDescent="0.25">
      <c r="A11" s="82"/>
      <c r="B11" s="84" t="s">
        <v>3</v>
      </c>
      <c r="C11" s="85" t="s">
        <v>76</v>
      </c>
      <c r="D11" s="311"/>
      <c r="E11" s="311"/>
      <c r="F11" s="18">
        <v>10</v>
      </c>
      <c r="G11" s="18">
        <v>20</v>
      </c>
      <c r="H11" s="94">
        <f t="shared" si="0"/>
        <v>15</v>
      </c>
      <c r="I11" s="94"/>
      <c r="J11" s="94"/>
      <c r="K11" s="78"/>
      <c r="L11" s="95"/>
    </row>
    <row r="12" spans="1:12" ht="30" hidden="1" x14ac:dyDescent="0.25">
      <c r="A12" s="82"/>
      <c r="B12" s="84" t="s">
        <v>3</v>
      </c>
      <c r="C12" s="85" t="s">
        <v>75</v>
      </c>
      <c r="D12" s="311"/>
      <c r="E12" s="311"/>
      <c r="F12" s="18">
        <v>10</v>
      </c>
      <c r="G12" s="18">
        <v>20</v>
      </c>
      <c r="H12" s="94">
        <f t="shared" si="0"/>
        <v>15</v>
      </c>
      <c r="I12" s="94"/>
      <c r="J12" s="94"/>
      <c r="K12" s="78"/>
      <c r="L12" s="95"/>
    </row>
    <row r="13" spans="1:12" ht="45" hidden="1" x14ac:dyDescent="0.25">
      <c r="A13" s="117"/>
      <c r="B13" s="122" t="s">
        <v>3</v>
      </c>
      <c r="C13" s="120" t="s">
        <v>74</v>
      </c>
      <c r="D13" s="311"/>
      <c r="E13" s="311"/>
      <c r="F13" s="18">
        <v>420</v>
      </c>
      <c r="G13" s="18">
        <v>600</v>
      </c>
      <c r="H13" s="130">
        <f t="shared" si="0"/>
        <v>510</v>
      </c>
      <c r="I13" s="130"/>
      <c r="J13" s="130"/>
      <c r="K13" s="78"/>
      <c r="L13" s="7" t="s">
        <v>261</v>
      </c>
    </row>
    <row r="14" spans="1:12" ht="32.25" hidden="1" customHeight="1" x14ac:dyDescent="0.25">
      <c r="A14" s="184"/>
      <c r="B14" s="186" t="s">
        <v>3</v>
      </c>
      <c r="C14" s="187" t="s">
        <v>73</v>
      </c>
      <c r="D14" s="311"/>
      <c r="E14" s="311"/>
      <c r="F14" s="18">
        <v>5</v>
      </c>
      <c r="G14" s="18">
        <v>10</v>
      </c>
      <c r="H14" s="130">
        <f t="shared" si="0"/>
        <v>7.5</v>
      </c>
      <c r="I14" s="130"/>
      <c r="J14" s="130"/>
      <c r="K14" s="78"/>
      <c r="L14" s="131"/>
    </row>
    <row r="15" spans="1:12" ht="63.75" customHeight="1" x14ac:dyDescent="0.25">
      <c r="A15" s="82">
        <v>2</v>
      </c>
      <c r="B15" s="276" t="s">
        <v>72</v>
      </c>
      <c r="C15" s="276"/>
      <c r="D15" s="272" t="s">
        <v>6</v>
      </c>
      <c r="E15" s="272"/>
      <c r="F15" s="94">
        <f>SUM(F16:F20)</f>
        <v>85</v>
      </c>
      <c r="G15" s="94">
        <f>SUM(G16:G20)</f>
        <v>170</v>
      </c>
      <c r="H15" s="94">
        <f t="shared" si="0"/>
        <v>127.5</v>
      </c>
      <c r="I15" s="94">
        <v>300</v>
      </c>
      <c r="J15" s="94">
        <v>1</v>
      </c>
      <c r="K15" s="76">
        <f>(J15*H15)/I15</f>
        <v>0.42499999999999999</v>
      </c>
      <c r="L15" s="95"/>
    </row>
    <row r="16" spans="1:12" ht="45" hidden="1" x14ac:dyDescent="0.25">
      <c r="A16" s="82"/>
      <c r="B16" s="84" t="s">
        <v>3</v>
      </c>
      <c r="C16" s="85" t="s">
        <v>71</v>
      </c>
      <c r="D16" s="311"/>
      <c r="E16" s="311"/>
      <c r="F16" s="18">
        <v>15</v>
      </c>
      <c r="G16" s="18">
        <v>30</v>
      </c>
      <c r="H16" s="94">
        <f t="shared" si="0"/>
        <v>22.5</v>
      </c>
      <c r="I16" s="94"/>
      <c r="J16" s="94"/>
      <c r="K16" s="78"/>
      <c r="L16" s="95"/>
    </row>
    <row r="17" spans="1:12" ht="30" hidden="1" x14ac:dyDescent="0.25">
      <c r="A17" s="82"/>
      <c r="B17" s="84" t="s">
        <v>3</v>
      </c>
      <c r="C17" s="85" t="s">
        <v>70</v>
      </c>
      <c r="D17" s="311"/>
      <c r="E17" s="311"/>
      <c r="F17" s="18">
        <v>30</v>
      </c>
      <c r="G17" s="18">
        <v>60</v>
      </c>
      <c r="H17" s="94">
        <f t="shared" si="0"/>
        <v>45</v>
      </c>
      <c r="I17" s="94"/>
      <c r="J17" s="94"/>
      <c r="K17" s="78"/>
      <c r="L17" s="95"/>
    </row>
    <row r="18" spans="1:12" ht="75" hidden="1" x14ac:dyDescent="0.25">
      <c r="A18" s="82"/>
      <c r="B18" s="84" t="s">
        <v>3</v>
      </c>
      <c r="C18" s="85" t="s">
        <v>69</v>
      </c>
      <c r="D18" s="311"/>
      <c r="E18" s="311"/>
      <c r="F18" s="18">
        <v>5</v>
      </c>
      <c r="G18" s="18">
        <v>10</v>
      </c>
      <c r="H18" s="94">
        <f t="shared" si="0"/>
        <v>7.5</v>
      </c>
      <c r="I18" s="94"/>
      <c r="J18" s="94"/>
      <c r="K18" s="78"/>
      <c r="L18" s="95"/>
    </row>
    <row r="19" spans="1:12" ht="45" hidden="1" x14ac:dyDescent="0.25">
      <c r="A19" s="82"/>
      <c r="B19" s="84" t="s">
        <v>3</v>
      </c>
      <c r="C19" s="85" t="s">
        <v>68</v>
      </c>
      <c r="D19" s="311"/>
      <c r="E19" s="311"/>
      <c r="F19" s="18">
        <v>30</v>
      </c>
      <c r="G19" s="18">
        <v>60</v>
      </c>
      <c r="H19" s="94">
        <f t="shared" si="0"/>
        <v>45</v>
      </c>
      <c r="I19" s="94"/>
      <c r="J19" s="94"/>
      <c r="K19" s="78"/>
      <c r="L19" s="95"/>
    </row>
    <row r="20" spans="1:12" ht="45.95" hidden="1" customHeight="1" x14ac:dyDescent="0.25">
      <c r="A20" s="184"/>
      <c r="B20" s="186" t="s">
        <v>3</v>
      </c>
      <c r="C20" s="187" t="s">
        <v>67</v>
      </c>
      <c r="D20" s="311"/>
      <c r="E20" s="311"/>
      <c r="F20" s="18">
        <v>5</v>
      </c>
      <c r="G20" s="18">
        <v>10</v>
      </c>
      <c r="H20" s="130">
        <f t="shared" si="0"/>
        <v>7.5</v>
      </c>
      <c r="I20" s="130"/>
      <c r="J20" s="130"/>
      <c r="K20" s="78"/>
      <c r="L20" s="131"/>
    </row>
    <row r="21" spans="1:12" ht="96" customHeight="1" x14ac:dyDescent="0.25">
      <c r="A21" s="183">
        <v>3</v>
      </c>
      <c r="B21" s="312" t="s">
        <v>66</v>
      </c>
      <c r="C21" s="312"/>
      <c r="D21" s="273" t="s">
        <v>6</v>
      </c>
      <c r="E21" s="273"/>
      <c r="F21" s="194">
        <f>F22+F23+F24</f>
        <v>80</v>
      </c>
      <c r="G21" s="194">
        <f>G22+G23+G24</f>
        <v>160</v>
      </c>
      <c r="H21" s="194">
        <f t="shared" si="0"/>
        <v>120</v>
      </c>
      <c r="I21" s="194">
        <v>300</v>
      </c>
      <c r="J21" s="194">
        <v>1</v>
      </c>
      <c r="K21" s="163">
        <f>(J21*H21)/I21</f>
        <v>0.4</v>
      </c>
      <c r="L21" s="188"/>
    </row>
    <row r="22" spans="1:12" ht="49.5" hidden="1" customHeight="1" x14ac:dyDescent="0.25">
      <c r="A22" s="117"/>
      <c r="B22" s="122" t="s">
        <v>3</v>
      </c>
      <c r="C22" s="120" t="s">
        <v>65</v>
      </c>
      <c r="D22" s="311"/>
      <c r="E22" s="311"/>
      <c r="F22" s="18">
        <v>15</v>
      </c>
      <c r="G22" s="18">
        <v>30</v>
      </c>
      <c r="H22" s="130">
        <f t="shared" si="0"/>
        <v>22.5</v>
      </c>
      <c r="I22" s="130"/>
      <c r="J22" s="130"/>
      <c r="K22" s="78"/>
      <c r="L22" s="131"/>
    </row>
    <row r="23" spans="1:12" ht="30" hidden="1" x14ac:dyDescent="0.25">
      <c r="A23" s="82"/>
      <c r="B23" s="84" t="s">
        <v>3</v>
      </c>
      <c r="C23" s="85" t="s">
        <v>64</v>
      </c>
      <c r="D23" s="311"/>
      <c r="E23" s="311"/>
      <c r="F23" s="18">
        <v>60</v>
      </c>
      <c r="G23" s="18">
        <v>120</v>
      </c>
      <c r="H23" s="94">
        <f t="shared" si="0"/>
        <v>90</v>
      </c>
      <c r="I23" s="94"/>
      <c r="J23" s="94"/>
      <c r="K23" s="78"/>
      <c r="L23" s="95"/>
    </row>
    <row r="24" spans="1:12" ht="60" hidden="1" x14ac:dyDescent="0.25">
      <c r="A24" s="82"/>
      <c r="B24" s="84" t="s">
        <v>3</v>
      </c>
      <c r="C24" s="85" t="s">
        <v>63</v>
      </c>
      <c r="D24" s="311"/>
      <c r="E24" s="311"/>
      <c r="F24" s="18">
        <v>5</v>
      </c>
      <c r="G24" s="18">
        <v>10</v>
      </c>
      <c r="H24" s="94">
        <f t="shared" si="0"/>
        <v>7.5</v>
      </c>
      <c r="I24" s="94"/>
      <c r="J24" s="94"/>
      <c r="K24" s="78"/>
      <c r="L24" s="95"/>
    </row>
    <row r="25" spans="1:12" ht="63.75" customHeight="1" x14ac:dyDescent="0.25">
      <c r="A25" s="82">
        <v>4</v>
      </c>
      <c r="B25" s="276" t="s">
        <v>44</v>
      </c>
      <c r="C25" s="276"/>
      <c r="D25" s="272" t="s">
        <v>6</v>
      </c>
      <c r="E25" s="272"/>
      <c r="F25" s="94">
        <f>F26+F27+F28</f>
        <v>50</v>
      </c>
      <c r="G25" s="94">
        <f>G26+G27+G28</f>
        <v>100</v>
      </c>
      <c r="H25" s="94">
        <f t="shared" si="0"/>
        <v>75</v>
      </c>
      <c r="I25" s="94">
        <v>6000</v>
      </c>
      <c r="J25" s="94">
        <v>1</v>
      </c>
      <c r="K25" s="76">
        <f>(J25*H25)/I25</f>
        <v>1.2500000000000001E-2</v>
      </c>
      <c r="L25" s="23"/>
    </row>
    <row r="26" spans="1:12" hidden="1" x14ac:dyDescent="0.25">
      <c r="A26" s="117"/>
      <c r="B26" s="122" t="s">
        <v>3</v>
      </c>
      <c r="C26" s="120" t="s">
        <v>43</v>
      </c>
      <c r="D26" s="272"/>
      <c r="E26" s="272"/>
      <c r="F26" s="130">
        <v>5</v>
      </c>
      <c r="G26" s="18">
        <v>10</v>
      </c>
      <c r="H26" s="130">
        <f t="shared" si="0"/>
        <v>7.5</v>
      </c>
      <c r="I26" s="130"/>
      <c r="J26" s="130"/>
      <c r="K26" s="8"/>
      <c r="L26" s="23"/>
    </row>
    <row r="27" spans="1:12" hidden="1" x14ac:dyDescent="0.25">
      <c r="A27" s="118"/>
      <c r="B27" s="124" t="s">
        <v>3</v>
      </c>
      <c r="C27" s="127" t="s">
        <v>42</v>
      </c>
      <c r="D27" s="273"/>
      <c r="E27" s="273"/>
      <c r="F27" s="161">
        <v>30</v>
      </c>
      <c r="G27" s="133">
        <v>60</v>
      </c>
      <c r="H27" s="133">
        <f t="shared" si="0"/>
        <v>45</v>
      </c>
      <c r="I27" s="133"/>
      <c r="J27" s="133"/>
      <c r="K27" s="101"/>
      <c r="L27" s="164"/>
    </row>
    <row r="28" spans="1:12" ht="30" hidden="1" x14ac:dyDescent="0.25">
      <c r="A28" s="82"/>
      <c r="B28" s="84" t="s">
        <v>3</v>
      </c>
      <c r="C28" s="85" t="s">
        <v>41</v>
      </c>
      <c r="D28" s="272"/>
      <c r="E28" s="272"/>
      <c r="F28" s="18">
        <v>15</v>
      </c>
      <c r="G28" s="18">
        <v>30</v>
      </c>
      <c r="H28" s="94">
        <f t="shared" si="0"/>
        <v>22.5</v>
      </c>
      <c r="I28" s="94"/>
      <c r="J28" s="94"/>
      <c r="K28" s="8"/>
      <c r="L28" s="23"/>
    </row>
    <row r="29" spans="1:12" ht="46.5" customHeight="1" x14ac:dyDescent="0.25">
      <c r="A29" s="82">
        <v>5</v>
      </c>
      <c r="B29" s="276" t="s">
        <v>40</v>
      </c>
      <c r="C29" s="276"/>
      <c r="D29" s="275" t="s">
        <v>6</v>
      </c>
      <c r="E29" s="272"/>
      <c r="F29" s="19">
        <f>F30+F31+F32</f>
        <v>35</v>
      </c>
      <c r="G29" s="19">
        <f>G30+G31+G32</f>
        <v>190</v>
      </c>
      <c r="H29" s="94">
        <f t="shared" si="0"/>
        <v>112.5</v>
      </c>
      <c r="I29" s="19">
        <v>6000</v>
      </c>
      <c r="J29" s="19">
        <v>1</v>
      </c>
      <c r="K29" s="76">
        <f>(J29*H29)/I29</f>
        <v>1.8749999999999999E-2</v>
      </c>
      <c r="L29" s="23"/>
    </row>
    <row r="30" spans="1:12" ht="30" hidden="1" x14ac:dyDescent="0.25">
      <c r="A30" s="82"/>
      <c r="B30" s="84" t="s">
        <v>3</v>
      </c>
      <c r="C30" s="85" t="s">
        <v>39</v>
      </c>
      <c r="D30" s="272"/>
      <c r="E30" s="272"/>
      <c r="F30" s="18">
        <v>5</v>
      </c>
      <c r="G30" s="18">
        <v>10</v>
      </c>
      <c r="H30" s="94">
        <f t="shared" si="0"/>
        <v>7.5</v>
      </c>
      <c r="I30" s="94"/>
      <c r="J30" s="94"/>
      <c r="K30" s="78"/>
      <c r="L30" s="23"/>
    </row>
    <row r="31" spans="1:12" hidden="1" x14ac:dyDescent="0.25">
      <c r="A31" s="117"/>
      <c r="B31" s="122" t="s">
        <v>3</v>
      </c>
      <c r="C31" s="120" t="s">
        <v>38</v>
      </c>
      <c r="D31" s="272"/>
      <c r="E31" s="272"/>
      <c r="F31" s="18">
        <v>15</v>
      </c>
      <c r="G31" s="18">
        <v>150</v>
      </c>
      <c r="H31" s="130">
        <f t="shared" si="0"/>
        <v>82.5</v>
      </c>
      <c r="I31" s="130"/>
      <c r="J31" s="130"/>
      <c r="K31" s="78"/>
      <c r="L31" s="23"/>
    </row>
    <row r="32" spans="1:12" ht="30" hidden="1" x14ac:dyDescent="0.25">
      <c r="A32" s="237"/>
      <c r="B32" s="238" t="s">
        <v>3</v>
      </c>
      <c r="C32" s="239" t="s">
        <v>37</v>
      </c>
      <c r="D32" s="272"/>
      <c r="E32" s="272"/>
      <c r="F32" s="248">
        <v>15</v>
      </c>
      <c r="G32" s="248">
        <v>30</v>
      </c>
      <c r="H32" s="248">
        <f t="shared" si="0"/>
        <v>22.5</v>
      </c>
      <c r="I32" s="248"/>
      <c r="J32" s="248"/>
      <c r="K32" s="78"/>
      <c r="L32" s="23"/>
    </row>
    <row r="33" spans="1:12" ht="15.95" customHeight="1" x14ac:dyDescent="0.25">
      <c r="A33" s="298" t="s">
        <v>1</v>
      </c>
      <c r="B33" s="298"/>
      <c r="C33" s="298"/>
      <c r="D33" s="298"/>
      <c r="E33" s="298"/>
      <c r="F33" s="298"/>
      <c r="G33" s="298"/>
      <c r="H33" s="298"/>
      <c r="I33" s="298"/>
      <c r="J33" s="298"/>
      <c r="K33" s="249">
        <f>SUM(K9:K32)</f>
        <v>2.7312499999999997</v>
      </c>
      <c r="L33" s="245"/>
    </row>
    <row r="34" spans="1:12" ht="15.95" customHeight="1" x14ac:dyDescent="0.25">
      <c r="A34" s="299" t="s">
        <v>0</v>
      </c>
      <c r="B34" s="299"/>
      <c r="C34" s="299"/>
      <c r="D34" s="299"/>
      <c r="E34" s="299"/>
      <c r="F34" s="299"/>
      <c r="G34" s="299"/>
      <c r="H34" s="299"/>
      <c r="I34" s="299"/>
      <c r="J34" s="299"/>
      <c r="K34" s="247">
        <f>SUM(K9:K32)</f>
        <v>2.7312499999999997</v>
      </c>
      <c r="L34" s="45"/>
    </row>
  </sheetData>
  <mergeCells count="42">
    <mergeCell ref="E1:L1"/>
    <mergeCell ref="E2:L2"/>
    <mergeCell ref="B9:C9"/>
    <mergeCell ref="D9:E9"/>
    <mergeCell ref="D10:E10"/>
    <mergeCell ref="E3:L5"/>
    <mergeCell ref="J7:J8"/>
    <mergeCell ref="K7:K8"/>
    <mergeCell ref="L7:L8"/>
    <mergeCell ref="A7:A8"/>
    <mergeCell ref="B7:C8"/>
    <mergeCell ref="D7:E8"/>
    <mergeCell ref="F7:H7"/>
    <mergeCell ref="I7:I8"/>
    <mergeCell ref="B21:C21"/>
    <mergeCell ref="D21:E21"/>
    <mergeCell ref="D11:E11"/>
    <mergeCell ref="D12:E12"/>
    <mergeCell ref="D13:E13"/>
    <mergeCell ref="D14:E14"/>
    <mergeCell ref="B15:C15"/>
    <mergeCell ref="D15:E15"/>
    <mergeCell ref="D16:E16"/>
    <mergeCell ref="D17:E17"/>
    <mergeCell ref="D18:E18"/>
    <mergeCell ref="D19:E19"/>
    <mergeCell ref="D20:E20"/>
    <mergeCell ref="D32:E32"/>
    <mergeCell ref="A33:J33"/>
    <mergeCell ref="A34:J34"/>
    <mergeCell ref="D31:E31"/>
    <mergeCell ref="D22:E22"/>
    <mergeCell ref="D23:E23"/>
    <mergeCell ref="D24:E24"/>
    <mergeCell ref="B25:C25"/>
    <mergeCell ref="D25:E25"/>
    <mergeCell ref="D26:E26"/>
    <mergeCell ref="D27:E27"/>
    <mergeCell ref="D28:E28"/>
    <mergeCell ref="B29:C29"/>
    <mergeCell ref="D29:E29"/>
    <mergeCell ref="D30:E30"/>
  </mergeCells>
  <printOptions horizontalCentered="1"/>
  <pageMargins left="1.1811023622047245" right="1.1811023622047245" top="1.5748031496062993" bottom="1.1811023622047245" header="1.1811023622047245" footer="0"/>
  <pageSetup paperSize="9" scale="95" firstPageNumber="196" orientation="landscape" r:id="rId1"/>
  <headerFooter differentOddEven="1">
    <oddHeader>&amp;R&amp;P</oddHeader>
    <evenHeader>&amp;L&amp;P</even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view="pageBreakPreview" topLeftCell="A7" zoomScale="89" zoomScaleNormal="100" zoomScaleSheetLayoutView="89" workbookViewId="0">
      <selection activeCell="L9" sqref="L9"/>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131" t="s">
        <v>36</v>
      </c>
      <c r="C1" s="23" t="s">
        <v>35</v>
      </c>
      <c r="D1" s="23" t="s">
        <v>29</v>
      </c>
      <c r="E1" s="296" t="s">
        <v>62</v>
      </c>
      <c r="F1" s="296"/>
      <c r="G1" s="296"/>
      <c r="H1" s="296"/>
      <c r="I1" s="296"/>
      <c r="J1" s="296"/>
      <c r="K1" s="296"/>
      <c r="L1" s="296"/>
    </row>
    <row r="2" spans="1:12" x14ac:dyDescent="0.25">
      <c r="A2" s="23"/>
      <c r="B2" s="131" t="s">
        <v>33</v>
      </c>
      <c r="C2" s="23" t="s">
        <v>32</v>
      </c>
      <c r="D2" s="23" t="s">
        <v>29</v>
      </c>
      <c r="E2" s="296" t="s">
        <v>208</v>
      </c>
      <c r="F2" s="296"/>
      <c r="G2" s="296"/>
      <c r="H2" s="296"/>
      <c r="I2" s="296"/>
      <c r="J2" s="296"/>
      <c r="K2" s="296"/>
      <c r="L2" s="296"/>
    </row>
    <row r="3" spans="1:12" x14ac:dyDescent="0.25">
      <c r="A3" s="23"/>
      <c r="B3" s="131" t="s">
        <v>31</v>
      </c>
      <c r="C3" s="23" t="s">
        <v>30</v>
      </c>
      <c r="D3" s="23" t="s">
        <v>29</v>
      </c>
      <c r="E3" s="276" t="s">
        <v>61</v>
      </c>
      <c r="F3" s="276"/>
      <c r="G3" s="276"/>
      <c r="H3" s="276"/>
      <c r="I3" s="276"/>
      <c r="J3" s="276"/>
      <c r="K3" s="276"/>
      <c r="L3" s="276"/>
    </row>
    <row r="4" spans="1:12" x14ac:dyDescent="0.25">
      <c r="A4" s="130"/>
      <c r="B4" s="123"/>
      <c r="C4" s="123"/>
      <c r="D4" s="123"/>
      <c r="E4" s="276"/>
      <c r="F4" s="276"/>
      <c r="G4" s="276"/>
      <c r="H4" s="276"/>
      <c r="I4" s="276"/>
      <c r="J4" s="276"/>
      <c r="K4" s="276"/>
      <c r="L4" s="276"/>
    </row>
    <row r="5" spans="1:12" x14ac:dyDescent="0.25">
      <c r="A5" s="130"/>
      <c r="B5" s="123"/>
      <c r="C5" s="123"/>
      <c r="D5" s="123"/>
      <c r="E5" s="276"/>
      <c r="F5" s="276"/>
      <c r="G5" s="276"/>
      <c r="H5" s="276"/>
      <c r="I5" s="276"/>
      <c r="J5" s="276"/>
      <c r="K5" s="276"/>
      <c r="L5" s="276"/>
    </row>
    <row r="6" spans="1:12" ht="15.95" customHeight="1" x14ac:dyDescent="0.25">
      <c r="A6" s="72"/>
      <c r="B6" s="72"/>
      <c r="C6" s="72"/>
      <c r="D6" s="72"/>
      <c r="E6" s="131"/>
      <c r="F6" s="132"/>
      <c r="G6" s="132"/>
      <c r="H6" s="79"/>
      <c r="I6" s="79"/>
      <c r="J6" s="79"/>
      <c r="K6" s="80"/>
      <c r="L6" s="23"/>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126" t="s">
        <v>20</v>
      </c>
      <c r="G8" s="126" t="s">
        <v>19</v>
      </c>
      <c r="H8" s="126" t="s">
        <v>18</v>
      </c>
      <c r="I8" s="283"/>
      <c r="J8" s="283"/>
      <c r="K8" s="278"/>
      <c r="L8" s="278"/>
    </row>
    <row r="9" spans="1:12" ht="78.75" customHeight="1" x14ac:dyDescent="0.25">
      <c r="A9" s="117">
        <v>1</v>
      </c>
      <c r="B9" s="276" t="s">
        <v>60</v>
      </c>
      <c r="C9" s="276"/>
      <c r="D9" s="272" t="s">
        <v>47</v>
      </c>
      <c r="E9" s="272"/>
      <c r="F9" s="71">
        <f>SUM(F10:F12)</f>
        <v>120</v>
      </c>
      <c r="G9" s="71">
        <f>SUM(G10:G12)</f>
        <v>240</v>
      </c>
      <c r="H9" s="71">
        <f>AVERAGE(F9:G9)</f>
        <v>180</v>
      </c>
      <c r="I9" s="71">
        <v>1500</v>
      </c>
      <c r="J9" s="71">
        <v>1</v>
      </c>
      <c r="K9" s="22">
        <f>(J9*H9)/I9</f>
        <v>0.12</v>
      </c>
      <c r="L9" s="131"/>
    </row>
    <row r="10" spans="1:12" ht="30" hidden="1" x14ac:dyDescent="0.25">
      <c r="A10" s="117"/>
      <c r="B10" s="122" t="s">
        <v>3</v>
      </c>
      <c r="C10" s="120" t="s">
        <v>59</v>
      </c>
      <c r="D10" s="311"/>
      <c r="E10" s="311"/>
      <c r="F10" s="6">
        <v>30</v>
      </c>
      <c r="G10" s="6">
        <v>60</v>
      </c>
      <c r="H10" s="71">
        <f t="shared" ref="H10:H31" si="0">AVERAGE(F10:G10)</f>
        <v>45</v>
      </c>
      <c r="I10" s="71"/>
      <c r="J10" s="71"/>
      <c r="K10" s="22"/>
      <c r="L10" s="131"/>
    </row>
    <row r="11" spans="1:12" ht="30" hidden="1" x14ac:dyDescent="0.25">
      <c r="A11" s="117"/>
      <c r="B11" s="122" t="s">
        <v>3</v>
      </c>
      <c r="C11" s="120" t="s">
        <v>58</v>
      </c>
      <c r="D11" s="311"/>
      <c r="E11" s="311"/>
      <c r="F11" s="6">
        <v>60</v>
      </c>
      <c r="G11" s="6">
        <v>120</v>
      </c>
      <c r="H11" s="71">
        <f t="shared" si="0"/>
        <v>90</v>
      </c>
      <c r="I11" s="71"/>
      <c r="J11" s="71"/>
      <c r="K11" s="22"/>
      <c r="L11" s="131"/>
    </row>
    <row r="12" spans="1:12" ht="30" hidden="1" x14ac:dyDescent="0.25">
      <c r="A12" s="117"/>
      <c r="B12" s="122" t="s">
        <v>3</v>
      </c>
      <c r="C12" s="120" t="s">
        <v>57</v>
      </c>
      <c r="D12" s="311"/>
      <c r="E12" s="311"/>
      <c r="F12" s="6">
        <v>30</v>
      </c>
      <c r="G12" s="6">
        <v>60</v>
      </c>
      <c r="H12" s="71">
        <f t="shared" si="0"/>
        <v>45</v>
      </c>
      <c r="I12" s="71"/>
      <c r="J12" s="71"/>
      <c r="K12" s="22"/>
      <c r="L12" s="131"/>
    </row>
    <row r="13" spans="1:12" ht="50.25" customHeight="1" x14ac:dyDescent="0.25">
      <c r="A13" s="184">
        <v>2</v>
      </c>
      <c r="B13" s="276" t="s">
        <v>56</v>
      </c>
      <c r="C13" s="276"/>
      <c r="D13" s="272" t="s">
        <v>6</v>
      </c>
      <c r="E13" s="272"/>
      <c r="F13" s="71">
        <f>SUM(F14:F17)</f>
        <v>80</v>
      </c>
      <c r="G13" s="71">
        <f>SUM(G14:G17)</f>
        <v>160</v>
      </c>
      <c r="H13" s="71">
        <f>AVERAGE(F13:G13)</f>
        <v>120</v>
      </c>
      <c r="I13" s="71">
        <v>1500</v>
      </c>
      <c r="J13" s="71">
        <v>1</v>
      </c>
      <c r="K13" s="22">
        <f>(J13*H13)/I13</f>
        <v>0.08</v>
      </c>
      <c r="L13" s="131"/>
    </row>
    <row r="14" spans="1:12" ht="30" hidden="1" x14ac:dyDescent="0.25">
      <c r="A14" s="117"/>
      <c r="B14" s="122" t="s">
        <v>3</v>
      </c>
      <c r="C14" s="120" t="s">
        <v>55</v>
      </c>
      <c r="D14" s="311"/>
      <c r="E14" s="311"/>
      <c r="F14" s="6">
        <v>30</v>
      </c>
      <c r="G14" s="6">
        <v>60</v>
      </c>
      <c r="H14" s="71">
        <f t="shared" si="0"/>
        <v>45</v>
      </c>
      <c r="I14" s="71"/>
      <c r="J14" s="71"/>
      <c r="K14" s="22"/>
      <c r="L14" s="131"/>
    </row>
    <row r="15" spans="1:12" hidden="1" x14ac:dyDescent="0.25">
      <c r="A15" s="117"/>
      <c r="B15" s="122" t="s">
        <v>3</v>
      </c>
      <c r="C15" s="120" t="s">
        <v>54</v>
      </c>
      <c r="D15" s="311"/>
      <c r="E15" s="311"/>
      <c r="F15" s="6">
        <v>15</v>
      </c>
      <c r="G15" s="6">
        <v>30</v>
      </c>
      <c r="H15" s="71">
        <f t="shared" si="0"/>
        <v>22.5</v>
      </c>
      <c r="I15" s="71"/>
      <c r="J15" s="71"/>
      <c r="K15" s="22"/>
      <c r="L15" s="131"/>
    </row>
    <row r="16" spans="1:12" hidden="1" x14ac:dyDescent="0.25">
      <c r="A16" s="117"/>
      <c r="B16" s="122" t="s">
        <v>3</v>
      </c>
      <c r="C16" s="120" t="s">
        <v>53</v>
      </c>
      <c r="D16" s="311"/>
      <c r="E16" s="311"/>
      <c r="F16" s="6">
        <v>30</v>
      </c>
      <c r="G16" s="6">
        <v>60</v>
      </c>
      <c r="H16" s="71">
        <f t="shared" si="0"/>
        <v>45</v>
      </c>
      <c r="I16" s="71"/>
      <c r="J16" s="71"/>
      <c r="K16" s="22"/>
      <c r="L16" s="131"/>
    </row>
    <row r="17" spans="1:12" ht="30" hidden="1" x14ac:dyDescent="0.25">
      <c r="A17" s="117"/>
      <c r="B17" s="122" t="s">
        <v>3</v>
      </c>
      <c r="C17" s="120" t="s">
        <v>52</v>
      </c>
      <c r="D17" s="311"/>
      <c r="E17" s="311"/>
      <c r="F17" s="6">
        <v>5</v>
      </c>
      <c r="G17" s="6">
        <v>10</v>
      </c>
      <c r="H17" s="71">
        <f t="shared" si="0"/>
        <v>7.5</v>
      </c>
      <c r="I17" s="71"/>
      <c r="J17" s="71"/>
      <c r="K17" s="22"/>
      <c r="L17" s="131"/>
    </row>
    <row r="18" spans="1:12" ht="80.099999999999994" customHeight="1" x14ac:dyDescent="0.25">
      <c r="A18" s="267">
        <v>3</v>
      </c>
      <c r="B18" s="288" t="s">
        <v>51</v>
      </c>
      <c r="C18" s="288"/>
      <c r="D18" s="272" t="s">
        <v>47</v>
      </c>
      <c r="E18" s="272"/>
      <c r="F18" s="71">
        <f>SUM(F19:F20)</f>
        <v>165</v>
      </c>
      <c r="G18" s="71">
        <f>SUM(G19:G20)</f>
        <v>330</v>
      </c>
      <c r="H18" s="71">
        <f>AVERAGE(F18:G18)</f>
        <v>247.5</v>
      </c>
      <c r="I18" s="71">
        <v>300</v>
      </c>
      <c r="J18" s="71">
        <v>1</v>
      </c>
      <c r="K18" s="22">
        <f>(J18*H18)/I18</f>
        <v>0.82499999999999996</v>
      </c>
      <c r="L18" s="131"/>
    </row>
    <row r="19" spans="1:12" ht="30" hidden="1" x14ac:dyDescent="0.25">
      <c r="A19" s="267"/>
      <c r="B19" s="269" t="s">
        <v>3</v>
      </c>
      <c r="C19" s="271" t="s">
        <v>50</v>
      </c>
      <c r="D19" s="311"/>
      <c r="E19" s="311"/>
      <c r="F19" s="6">
        <v>15</v>
      </c>
      <c r="G19" s="6">
        <v>30</v>
      </c>
      <c r="H19" s="71">
        <f t="shared" si="0"/>
        <v>22.5</v>
      </c>
      <c r="I19" s="71"/>
      <c r="J19" s="71"/>
      <c r="K19" s="22"/>
      <c r="L19" s="131"/>
    </row>
    <row r="20" spans="1:12" ht="30" hidden="1" x14ac:dyDescent="0.25">
      <c r="A20" s="267"/>
      <c r="B20" s="269" t="s">
        <v>3</v>
      </c>
      <c r="C20" s="271" t="s">
        <v>49</v>
      </c>
      <c r="D20" s="311"/>
      <c r="E20" s="311"/>
      <c r="F20" s="6">
        <v>150</v>
      </c>
      <c r="G20" s="6">
        <v>300</v>
      </c>
      <c r="H20" s="71">
        <f t="shared" si="0"/>
        <v>225</v>
      </c>
      <c r="I20" s="71"/>
      <c r="J20" s="71"/>
      <c r="K20" s="22"/>
      <c r="L20" s="131"/>
    </row>
    <row r="21" spans="1:12" ht="45.95" customHeight="1" x14ac:dyDescent="0.25">
      <c r="A21" s="267">
        <v>4</v>
      </c>
      <c r="B21" s="276" t="s">
        <v>48</v>
      </c>
      <c r="C21" s="276"/>
      <c r="D21" s="272" t="s">
        <v>47</v>
      </c>
      <c r="E21" s="272"/>
      <c r="F21" s="71">
        <f>SUM(F22:F23)</f>
        <v>45</v>
      </c>
      <c r="G21" s="71">
        <f>SUM(G22:G23)</f>
        <v>90</v>
      </c>
      <c r="H21" s="71">
        <f>AVERAGE(F21:G21)</f>
        <v>67.5</v>
      </c>
      <c r="I21" s="71">
        <v>300</v>
      </c>
      <c r="J21" s="71">
        <v>1</v>
      </c>
      <c r="K21" s="22">
        <f>(J21*H21)/I21</f>
        <v>0.22500000000000001</v>
      </c>
      <c r="L21" s="23"/>
    </row>
    <row r="22" spans="1:12" ht="36" hidden="1" customHeight="1" x14ac:dyDescent="0.25">
      <c r="A22" s="118"/>
      <c r="B22" s="124" t="s">
        <v>3</v>
      </c>
      <c r="C22" s="127" t="s">
        <v>46</v>
      </c>
      <c r="D22" s="273"/>
      <c r="E22" s="273"/>
      <c r="F22" s="49">
        <v>15</v>
      </c>
      <c r="G22" s="52">
        <v>30</v>
      </c>
      <c r="H22" s="49">
        <f t="shared" si="0"/>
        <v>22.5</v>
      </c>
      <c r="I22" s="49"/>
      <c r="J22" s="49"/>
      <c r="K22" s="51"/>
      <c r="L22" s="164"/>
    </row>
    <row r="23" spans="1:12" ht="45" hidden="1" x14ac:dyDescent="0.25">
      <c r="A23" s="117"/>
      <c r="B23" s="122" t="s">
        <v>3</v>
      </c>
      <c r="C23" s="120" t="s">
        <v>45</v>
      </c>
      <c r="D23" s="272"/>
      <c r="E23" s="272"/>
      <c r="F23" s="6">
        <v>30</v>
      </c>
      <c r="G23" s="71">
        <v>60</v>
      </c>
      <c r="H23" s="71">
        <f t="shared" si="0"/>
        <v>45</v>
      </c>
      <c r="I23" s="71"/>
      <c r="J23" s="71"/>
      <c r="K23" s="12"/>
      <c r="L23" s="23"/>
    </row>
    <row r="24" spans="1:12" ht="63.75" customHeight="1" x14ac:dyDescent="0.25">
      <c r="A24" s="117">
        <v>5</v>
      </c>
      <c r="B24" s="276" t="s">
        <v>44</v>
      </c>
      <c r="C24" s="276"/>
      <c r="D24" s="272" t="s">
        <v>6</v>
      </c>
      <c r="E24" s="272"/>
      <c r="F24" s="71">
        <f>SUM(F25:F27)</f>
        <v>135</v>
      </c>
      <c r="G24" s="71">
        <f>SUM(G25:G27)</f>
        <v>270</v>
      </c>
      <c r="H24" s="71">
        <f>AVERAGE(F24:G24)</f>
        <v>202.5</v>
      </c>
      <c r="I24" s="71">
        <v>6000</v>
      </c>
      <c r="J24" s="71">
        <v>1</v>
      </c>
      <c r="K24" s="22">
        <f>(J24*H24)/I24</f>
        <v>3.3750000000000002E-2</v>
      </c>
      <c r="L24" s="23"/>
    </row>
    <row r="25" spans="1:12" hidden="1" x14ac:dyDescent="0.25">
      <c r="A25" s="117"/>
      <c r="B25" s="122" t="s">
        <v>3</v>
      </c>
      <c r="C25" s="120" t="s">
        <v>43</v>
      </c>
      <c r="D25" s="272"/>
      <c r="E25" s="272"/>
      <c r="F25" s="71">
        <v>60</v>
      </c>
      <c r="G25" s="6">
        <v>120</v>
      </c>
      <c r="H25" s="71">
        <f t="shared" si="0"/>
        <v>90</v>
      </c>
      <c r="I25" s="71"/>
      <c r="J25" s="71"/>
      <c r="K25" s="12"/>
      <c r="L25" s="23"/>
    </row>
    <row r="26" spans="1:12" hidden="1" x14ac:dyDescent="0.25">
      <c r="A26" s="117"/>
      <c r="B26" s="122" t="s">
        <v>3</v>
      </c>
      <c r="C26" s="120" t="s">
        <v>42</v>
      </c>
      <c r="D26" s="272"/>
      <c r="E26" s="272"/>
      <c r="F26" s="6">
        <v>60</v>
      </c>
      <c r="G26" s="71">
        <v>120</v>
      </c>
      <c r="H26" s="71">
        <f t="shared" si="0"/>
        <v>90</v>
      </c>
      <c r="I26" s="71"/>
      <c r="J26" s="71"/>
      <c r="K26" s="12"/>
      <c r="L26" s="23"/>
    </row>
    <row r="27" spans="1:12" ht="30" hidden="1" x14ac:dyDescent="0.25">
      <c r="A27" s="117"/>
      <c r="B27" s="122" t="s">
        <v>3</v>
      </c>
      <c r="C27" s="129" t="s">
        <v>41</v>
      </c>
      <c r="D27" s="272"/>
      <c r="E27" s="272"/>
      <c r="F27" s="6">
        <v>15</v>
      </c>
      <c r="G27" s="6">
        <v>30</v>
      </c>
      <c r="H27" s="71">
        <f t="shared" si="0"/>
        <v>22.5</v>
      </c>
      <c r="I27" s="71"/>
      <c r="J27" s="71"/>
      <c r="K27" s="12"/>
      <c r="L27" s="23"/>
    </row>
    <row r="28" spans="1:12" ht="48.75" customHeight="1" x14ac:dyDescent="0.25">
      <c r="A28" s="117">
        <v>6</v>
      </c>
      <c r="B28" s="276" t="s">
        <v>40</v>
      </c>
      <c r="C28" s="276"/>
      <c r="D28" s="275" t="s">
        <v>6</v>
      </c>
      <c r="E28" s="272"/>
      <c r="F28" s="71">
        <f>SUM(F29:F31)</f>
        <v>80</v>
      </c>
      <c r="G28" s="71">
        <f>SUM(G29:G31)</f>
        <v>340</v>
      </c>
      <c r="H28" s="71">
        <f>AVERAGE(F28:G28)</f>
        <v>210</v>
      </c>
      <c r="I28" s="71">
        <v>6000</v>
      </c>
      <c r="J28" s="71">
        <v>1</v>
      </c>
      <c r="K28" s="22">
        <f>(J28*H28)/I28</f>
        <v>3.5000000000000003E-2</v>
      </c>
      <c r="L28" s="23"/>
    </row>
    <row r="29" spans="1:12" ht="30" hidden="1" x14ac:dyDescent="0.25">
      <c r="A29" s="117"/>
      <c r="B29" s="122" t="s">
        <v>3</v>
      </c>
      <c r="C29" s="120" t="s">
        <v>39</v>
      </c>
      <c r="D29" s="272"/>
      <c r="E29" s="272"/>
      <c r="F29" s="6">
        <v>5</v>
      </c>
      <c r="G29" s="6">
        <v>10</v>
      </c>
      <c r="H29" s="71">
        <f t="shared" si="0"/>
        <v>7.5</v>
      </c>
      <c r="I29" s="71"/>
      <c r="J29" s="71"/>
      <c r="K29" s="22"/>
      <c r="L29" s="23"/>
    </row>
    <row r="30" spans="1:12" hidden="1" x14ac:dyDescent="0.25">
      <c r="A30" s="117"/>
      <c r="B30" s="122" t="s">
        <v>3</v>
      </c>
      <c r="C30" s="120" t="s">
        <v>38</v>
      </c>
      <c r="D30" s="272"/>
      <c r="E30" s="272"/>
      <c r="F30" s="6">
        <v>60</v>
      </c>
      <c r="G30" s="6">
        <v>300</v>
      </c>
      <c r="H30" s="71">
        <f t="shared" si="0"/>
        <v>180</v>
      </c>
      <c r="I30" s="71"/>
      <c r="J30" s="71"/>
      <c r="K30" s="22"/>
      <c r="L30" s="23"/>
    </row>
    <row r="31" spans="1:12" ht="30" hidden="1" x14ac:dyDescent="0.25">
      <c r="A31" s="237"/>
      <c r="B31" s="238" t="s">
        <v>3</v>
      </c>
      <c r="C31" s="239" t="s">
        <v>37</v>
      </c>
      <c r="D31" s="272"/>
      <c r="E31" s="272"/>
      <c r="F31" s="71">
        <v>15</v>
      </c>
      <c r="G31" s="71">
        <v>30</v>
      </c>
      <c r="H31" s="71">
        <f t="shared" si="0"/>
        <v>22.5</v>
      </c>
      <c r="I31" s="71"/>
      <c r="J31" s="71"/>
      <c r="K31" s="22"/>
      <c r="L31" s="23"/>
    </row>
    <row r="32" spans="1:12" ht="15" customHeight="1" x14ac:dyDescent="0.25">
      <c r="A32" s="298" t="s">
        <v>1</v>
      </c>
      <c r="B32" s="298"/>
      <c r="C32" s="298"/>
      <c r="D32" s="298"/>
      <c r="E32" s="298"/>
      <c r="F32" s="298"/>
      <c r="G32" s="298"/>
      <c r="H32" s="298"/>
      <c r="I32" s="298"/>
      <c r="J32" s="298"/>
      <c r="K32" s="258">
        <f>SUM(K9:K31)</f>
        <v>1.3187499999999999</v>
      </c>
      <c r="L32" s="245"/>
    </row>
    <row r="33" spans="1:12" ht="15.95" customHeight="1" x14ac:dyDescent="0.25">
      <c r="A33" s="299" t="s">
        <v>0</v>
      </c>
      <c r="B33" s="299"/>
      <c r="C33" s="299"/>
      <c r="D33" s="299"/>
      <c r="E33" s="299"/>
      <c r="F33" s="299"/>
      <c r="G33" s="299"/>
      <c r="H33" s="299"/>
      <c r="I33" s="299"/>
      <c r="J33" s="299"/>
      <c r="K33" s="240">
        <f>SUM(K9:K31)</f>
        <v>1.3187499999999999</v>
      </c>
      <c r="L33" s="45"/>
    </row>
  </sheetData>
  <mergeCells count="42">
    <mergeCell ref="D30:E30"/>
    <mergeCell ref="D31:E31"/>
    <mergeCell ref="A32:J32"/>
    <mergeCell ref="A33:J33"/>
    <mergeCell ref="D25:E25"/>
    <mergeCell ref="D26:E26"/>
    <mergeCell ref="D27:E27"/>
    <mergeCell ref="B28:C28"/>
    <mergeCell ref="D28:E28"/>
    <mergeCell ref="D29:E29"/>
    <mergeCell ref="B24:C24"/>
    <mergeCell ref="D24:E24"/>
    <mergeCell ref="D15:E15"/>
    <mergeCell ref="D16:E16"/>
    <mergeCell ref="D17:E17"/>
    <mergeCell ref="B18:C18"/>
    <mergeCell ref="D18:E18"/>
    <mergeCell ref="D19:E19"/>
    <mergeCell ref="D20:E20"/>
    <mergeCell ref="B21:C21"/>
    <mergeCell ref="D21:E21"/>
    <mergeCell ref="D22:E22"/>
    <mergeCell ref="D23:E23"/>
    <mergeCell ref="D14:E14"/>
    <mergeCell ref="K7:K8"/>
    <mergeCell ref="L7:L8"/>
    <mergeCell ref="B9:C9"/>
    <mergeCell ref="D9:E9"/>
    <mergeCell ref="J7:J8"/>
    <mergeCell ref="D10:E10"/>
    <mergeCell ref="D11:E11"/>
    <mergeCell ref="D12:E12"/>
    <mergeCell ref="B13:C13"/>
    <mergeCell ref="D13:E13"/>
    <mergeCell ref="E1:L1"/>
    <mergeCell ref="E2:L2"/>
    <mergeCell ref="E3:L5"/>
    <mergeCell ref="A7:A8"/>
    <mergeCell ref="B7:C8"/>
    <mergeCell ref="D7:E8"/>
    <mergeCell ref="F7:H7"/>
    <mergeCell ref="I7:I8"/>
  </mergeCells>
  <printOptions horizontalCentered="1"/>
  <pageMargins left="1.5748031496062993" right="1.1811023622047245" top="1.1811023622047245" bottom="1.1811023622047245" header="1.1811023622047201" footer="0"/>
  <pageSetup paperSize="9" scale="58" firstPageNumber="199" fitToHeight="0" orientation="portrait" useFirstPageNumber="1" r:id="rId1"/>
  <headerFooter differentOddEven="1">
    <oddHeader>&amp;L&amp;P</oddHeader>
    <evenHeader>&amp;R&amp;P</even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2"/>
  <sheetViews>
    <sheetView view="pageBreakPreview" topLeftCell="A6" zoomScale="89" zoomScaleNormal="100" zoomScaleSheetLayoutView="89" workbookViewId="0">
      <selection activeCell="F15" sqref="F15"/>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131" t="s">
        <v>36</v>
      </c>
      <c r="C1" s="23" t="s">
        <v>35</v>
      </c>
      <c r="D1" s="23" t="s">
        <v>29</v>
      </c>
      <c r="E1" s="296" t="s">
        <v>34</v>
      </c>
      <c r="F1" s="296"/>
      <c r="G1" s="296"/>
      <c r="H1" s="296"/>
      <c r="I1" s="296"/>
      <c r="J1" s="296"/>
      <c r="K1" s="296"/>
      <c r="L1" s="296"/>
    </row>
    <row r="2" spans="1:12" x14ac:dyDescent="0.25">
      <c r="A2" s="23"/>
      <c r="B2" s="131" t="s">
        <v>33</v>
      </c>
      <c r="C2" s="23" t="s">
        <v>32</v>
      </c>
      <c r="D2" s="23" t="s">
        <v>29</v>
      </c>
      <c r="E2" s="296" t="s">
        <v>208</v>
      </c>
      <c r="F2" s="296"/>
      <c r="G2" s="296"/>
      <c r="H2" s="296"/>
      <c r="I2" s="296"/>
      <c r="J2" s="296"/>
      <c r="K2" s="296"/>
      <c r="L2" s="296"/>
    </row>
    <row r="3" spans="1:12" x14ac:dyDescent="0.25">
      <c r="A3" s="23"/>
      <c r="B3" s="131" t="s">
        <v>31</v>
      </c>
      <c r="C3" s="23" t="s">
        <v>30</v>
      </c>
      <c r="D3" s="23" t="s">
        <v>29</v>
      </c>
      <c r="E3" s="276" t="s">
        <v>260</v>
      </c>
      <c r="F3" s="276"/>
      <c r="G3" s="276"/>
      <c r="H3" s="276"/>
      <c r="I3" s="276"/>
      <c r="J3" s="276"/>
      <c r="K3" s="276"/>
      <c r="L3" s="276"/>
    </row>
    <row r="4" spans="1:12" x14ac:dyDescent="0.25">
      <c r="A4" s="130"/>
      <c r="B4" s="123"/>
      <c r="C4" s="123"/>
      <c r="D4" s="123"/>
      <c r="E4" s="276"/>
      <c r="F4" s="276"/>
      <c r="G4" s="276"/>
      <c r="H4" s="276"/>
      <c r="I4" s="276"/>
      <c r="J4" s="276"/>
      <c r="K4" s="276"/>
      <c r="L4" s="276"/>
    </row>
    <row r="5" spans="1:12" x14ac:dyDescent="0.25">
      <c r="A5" s="130"/>
      <c r="B5" s="123"/>
      <c r="C5" s="123"/>
      <c r="D5" s="123"/>
      <c r="E5" s="276"/>
      <c r="F5" s="276"/>
      <c r="G5" s="276"/>
      <c r="H5" s="276"/>
      <c r="I5" s="276"/>
      <c r="J5" s="276"/>
      <c r="K5" s="276"/>
      <c r="L5" s="276"/>
    </row>
    <row r="6" spans="1:12" ht="15.95" customHeight="1" x14ac:dyDescent="0.25">
      <c r="A6" s="72"/>
      <c r="B6" s="72"/>
      <c r="C6" s="72"/>
      <c r="D6" s="72"/>
      <c r="E6" s="131"/>
      <c r="F6" s="71"/>
      <c r="G6" s="71"/>
      <c r="H6" s="71"/>
      <c r="I6" s="71"/>
      <c r="J6" s="71"/>
      <c r="K6" s="22"/>
      <c r="L6" s="23"/>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126" t="s">
        <v>20</v>
      </c>
      <c r="G8" s="126" t="s">
        <v>19</v>
      </c>
      <c r="H8" s="126" t="s">
        <v>18</v>
      </c>
      <c r="I8" s="283"/>
      <c r="J8" s="283"/>
      <c r="K8" s="278"/>
      <c r="L8" s="278"/>
    </row>
    <row r="9" spans="1:12" ht="94.5" customHeight="1" x14ac:dyDescent="0.25">
      <c r="A9" s="66">
        <v>1</v>
      </c>
      <c r="B9" s="274" t="s">
        <v>259</v>
      </c>
      <c r="C9" s="274"/>
      <c r="D9" s="275" t="s">
        <v>6</v>
      </c>
      <c r="E9" s="272"/>
      <c r="F9" s="13">
        <f>SUM(F10:F14)</f>
        <v>600</v>
      </c>
      <c r="G9" s="13">
        <f>SUM(G10:G14)</f>
        <v>1200</v>
      </c>
      <c r="H9" s="13">
        <f>AVERAGE(F9:G9)</f>
        <v>900</v>
      </c>
      <c r="I9" s="13">
        <v>72000</v>
      </c>
      <c r="J9" s="13">
        <v>9</v>
      </c>
      <c r="K9" s="17">
        <f>(J9*H9)/I9</f>
        <v>0.1125</v>
      </c>
      <c r="L9" s="128" t="s">
        <v>258</v>
      </c>
    </row>
    <row r="10" spans="1:12" ht="45" hidden="1" x14ac:dyDescent="0.25">
      <c r="A10" s="66"/>
      <c r="B10" s="14" t="s">
        <v>3</v>
      </c>
      <c r="C10" s="128" t="s">
        <v>257</v>
      </c>
      <c r="D10" s="272"/>
      <c r="E10" s="272"/>
      <c r="F10" s="24">
        <v>30</v>
      </c>
      <c r="G10" s="24">
        <v>60</v>
      </c>
      <c r="H10" s="24"/>
      <c r="I10" s="24"/>
      <c r="J10" s="24"/>
      <c r="K10" s="24"/>
      <c r="L10" s="66"/>
    </row>
    <row r="11" spans="1:12" ht="60" hidden="1" x14ac:dyDescent="0.25">
      <c r="A11" s="66"/>
      <c r="B11" s="14" t="s">
        <v>3</v>
      </c>
      <c r="C11" s="128" t="s">
        <v>256</v>
      </c>
      <c r="D11" s="272"/>
      <c r="E11" s="272"/>
      <c r="F11" s="24">
        <v>15</v>
      </c>
      <c r="G11" s="24">
        <v>30</v>
      </c>
      <c r="H11" s="24"/>
      <c r="I11" s="24"/>
      <c r="J11" s="24"/>
      <c r="K11" s="24"/>
      <c r="L11" s="66"/>
    </row>
    <row r="12" spans="1:12" ht="30" hidden="1" x14ac:dyDescent="0.25">
      <c r="A12" s="112"/>
      <c r="B12" s="46" t="s">
        <v>3</v>
      </c>
      <c r="C12" s="115" t="s">
        <v>17</v>
      </c>
      <c r="D12" s="273"/>
      <c r="E12" s="273"/>
      <c r="F12" s="111">
        <v>90</v>
      </c>
      <c r="G12" s="111">
        <v>180</v>
      </c>
      <c r="H12" s="111"/>
      <c r="I12" s="111"/>
      <c r="J12" s="111"/>
      <c r="K12" s="111"/>
      <c r="L12" s="112"/>
    </row>
    <row r="13" spans="1:12" ht="45" hidden="1" x14ac:dyDescent="0.25">
      <c r="A13" s="66"/>
      <c r="B13" s="14" t="s">
        <v>3</v>
      </c>
      <c r="C13" s="128" t="s">
        <v>255</v>
      </c>
      <c r="D13" s="272"/>
      <c r="E13" s="272"/>
      <c r="F13" s="24">
        <v>450</v>
      </c>
      <c r="G13" s="24">
        <v>900</v>
      </c>
      <c r="H13" s="24"/>
      <c r="I13" s="24"/>
      <c r="J13" s="24"/>
      <c r="K13" s="24"/>
      <c r="L13" s="66"/>
    </row>
    <row r="14" spans="1:12" ht="45" hidden="1" x14ac:dyDescent="0.25">
      <c r="A14" s="66"/>
      <c r="B14" s="14" t="s">
        <v>3</v>
      </c>
      <c r="C14" s="128" t="s">
        <v>254</v>
      </c>
      <c r="D14" s="272"/>
      <c r="E14" s="272"/>
      <c r="F14" s="24">
        <v>15</v>
      </c>
      <c r="G14" s="24">
        <v>30</v>
      </c>
      <c r="H14" s="24"/>
      <c r="I14" s="24"/>
      <c r="J14" s="24"/>
      <c r="K14" s="24"/>
      <c r="L14" s="66"/>
    </row>
    <row r="15" spans="1:12" ht="93" customHeight="1" x14ac:dyDescent="0.25">
      <c r="A15" s="267">
        <v>2</v>
      </c>
      <c r="B15" s="274" t="s">
        <v>253</v>
      </c>
      <c r="C15" s="274"/>
      <c r="D15" s="275" t="s">
        <v>6</v>
      </c>
      <c r="E15" s="272"/>
      <c r="F15" s="13">
        <f>SUM(F16:F21)</f>
        <v>265</v>
      </c>
      <c r="G15" s="13">
        <f>SUM(G16:G21)</f>
        <v>530</v>
      </c>
      <c r="H15" s="13">
        <f>AVERAGE(F15:G15)</f>
        <v>397.5</v>
      </c>
      <c r="I15" s="13">
        <v>1500</v>
      </c>
      <c r="J15" s="13">
        <v>3</v>
      </c>
      <c r="K15" s="17">
        <f>(J15*H15)/I15</f>
        <v>0.79500000000000004</v>
      </c>
      <c r="L15" s="269"/>
    </row>
    <row r="16" spans="1:12" ht="75" hidden="1" x14ac:dyDescent="0.25">
      <c r="A16" s="267"/>
      <c r="B16" s="14" t="s">
        <v>3</v>
      </c>
      <c r="C16" s="268" t="s">
        <v>252</v>
      </c>
      <c r="D16" s="272"/>
      <c r="E16" s="272"/>
      <c r="F16" s="13">
        <v>30</v>
      </c>
      <c r="G16" s="13">
        <v>60</v>
      </c>
      <c r="H16" s="13"/>
      <c r="I16" s="13"/>
      <c r="J16" s="13"/>
      <c r="K16" s="17"/>
      <c r="L16" s="269"/>
    </row>
    <row r="17" spans="1:12" ht="30" hidden="1" x14ac:dyDescent="0.25">
      <c r="A17" s="267"/>
      <c r="B17" s="14" t="s">
        <v>3</v>
      </c>
      <c r="C17" s="270" t="s">
        <v>251</v>
      </c>
      <c r="D17" s="272"/>
      <c r="E17" s="272"/>
      <c r="F17" s="6">
        <v>90</v>
      </c>
      <c r="G17" s="6">
        <v>180</v>
      </c>
      <c r="H17" s="13"/>
      <c r="I17" s="71"/>
      <c r="J17" s="71"/>
      <c r="K17" s="12"/>
      <c r="L17" s="269"/>
    </row>
    <row r="18" spans="1:12" ht="47.25" hidden="1" customHeight="1" x14ac:dyDescent="0.25">
      <c r="A18" s="267"/>
      <c r="B18" s="14" t="s">
        <v>3</v>
      </c>
      <c r="C18" s="270" t="s">
        <v>16</v>
      </c>
      <c r="D18" s="272"/>
      <c r="E18" s="272"/>
      <c r="F18" s="6">
        <v>90</v>
      </c>
      <c r="G18" s="6">
        <v>180</v>
      </c>
      <c r="H18" s="13"/>
      <c r="I18" s="71"/>
      <c r="J18" s="71"/>
      <c r="K18" s="12"/>
      <c r="L18" s="269"/>
    </row>
    <row r="19" spans="1:12" ht="60" hidden="1" x14ac:dyDescent="0.25">
      <c r="A19" s="267"/>
      <c r="B19" s="14" t="s">
        <v>3</v>
      </c>
      <c r="C19" s="270" t="s">
        <v>15</v>
      </c>
      <c r="D19" s="272"/>
      <c r="E19" s="272"/>
      <c r="F19" s="6">
        <v>15</v>
      </c>
      <c r="G19" s="6">
        <v>30</v>
      </c>
      <c r="H19" s="13"/>
      <c r="I19" s="71"/>
      <c r="J19" s="71"/>
      <c r="K19" s="12"/>
      <c r="L19" s="269"/>
    </row>
    <row r="20" spans="1:12" ht="90" hidden="1" x14ac:dyDescent="0.25">
      <c r="A20" s="267"/>
      <c r="B20" s="14" t="s">
        <v>3</v>
      </c>
      <c r="C20" s="270" t="s">
        <v>250</v>
      </c>
      <c r="D20" s="272"/>
      <c r="E20" s="272"/>
      <c r="F20" s="6">
        <v>30</v>
      </c>
      <c r="G20" s="6">
        <v>60</v>
      </c>
      <c r="H20" s="13"/>
      <c r="I20" s="71"/>
      <c r="J20" s="71"/>
      <c r="K20" s="12"/>
      <c r="L20" s="269"/>
    </row>
    <row r="21" spans="1:12" ht="60" hidden="1" x14ac:dyDescent="0.25">
      <c r="A21" s="267"/>
      <c r="B21" s="14" t="s">
        <v>3</v>
      </c>
      <c r="C21" s="270" t="s">
        <v>249</v>
      </c>
      <c r="D21" s="272"/>
      <c r="E21" s="272"/>
      <c r="F21" s="6">
        <v>10</v>
      </c>
      <c r="G21" s="6">
        <v>20</v>
      </c>
      <c r="H21" s="13"/>
      <c r="I21" s="71"/>
      <c r="J21" s="71"/>
      <c r="K21" s="12"/>
      <c r="L21" s="269"/>
    </row>
    <row r="22" spans="1:12" ht="123" customHeight="1" x14ac:dyDescent="0.25">
      <c r="A22" s="267">
        <v>3</v>
      </c>
      <c r="B22" s="274" t="s">
        <v>248</v>
      </c>
      <c r="C22" s="274"/>
      <c r="D22" s="275" t="s">
        <v>6</v>
      </c>
      <c r="E22" s="272"/>
      <c r="F22" s="13">
        <f>SUM(F23:F26)</f>
        <v>165</v>
      </c>
      <c r="G22" s="13">
        <f>SUM(G23:G26)</f>
        <v>330</v>
      </c>
      <c r="H22" s="13">
        <f t="shared" ref="H22:H37" si="0">AVERAGE(F22:G22)</f>
        <v>247.5</v>
      </c>
      <c r="I22" s="13">
        <v>6000</v>
      </c>
      <c r="J22" s="13">
        <v>1</v>
      </c>
      <c r="K22" s="17">
        <f>(J22*H22)/I22</f>
        <v>4.1250000000000002E-2</v>
      </c>
      <c r="L22" s="269"/>
    </row>
    <row r="23" spans="1:12" ht="90" hidden="1" x14ac:dyDescent="0.25">
      <c r="A23" s="117"/>
      <c r="B23" s="14" t="s">
        <v>3</v>
      </c>
      <c r="C23" s="120" t="s">
        <v>247</v>
      </c>
      <c r="D23" s="272"/>
      <c r="E23" s="272"/>
      <c r="F23" s="6">
        <v>60</v>
      </c>
      <c r="G23" s="6">
        <v>120</v>
      </c>
      <c r="H23" s="13"/>
      <c r="I23" s="71"/>
      <c r="J23" s="71"/>
      <c r="K23" s="12"/>
      <c r="L23" s="122"/>
    </row>
    <row r="24" spans="1:12" ht="105" hidden="1" x14ac:dyDescent="0.25">
      <c r="A24" s="117"/>
      <c r="B24" s="14" t="s">
        <v>3</v>
      </c>
      <c r="C24" s="128" t="s">
        <v>246</v>
      </c>
      <c r="D24" s="272"/>
      <c r="E24" s="272"/>
      <c r="F24" s="6">
        <v>15</v>
      </c>
      <c r="G24" s="6">
        <v>30</v>
      </c>
      <c r="H24" s="13"/>
      <c r="I24" s="71"/>
      <c r="J24" s="71"/>
      <c r="K24" s="12"/>
      <c r="L24" s="122"/>
    </row>
    <row r="25" spans="1:12" ht="90" hidden="1" x14ac:dyDescent="0.25">
      <c r="A25" s="118"/>
      <c r="B25" s="46" t="s">
        <v>3</v>
      </c>
      <c r="C25" s="127" t="s">
        <v>245</v>
      </c>
      <c r="D25" s="273"/>
      <c r="E25" s="273"/>
      <c r="F25" s="52">
        <v>60</v>
      </c>
      <c r="G25" s="52">
        <v>120</v>
      </c>
      <c r="H25" s="48"/>
      <c r="I25" s="49"/>
      <c r="J25" s="49"/>
      <c r="K25" s="51"/>
      <c r="L25" s="124"/>
    </row>
    <row r="26" spans="1:12" ht="90" hidden="1" x14ac:dyDescent="0.25">
      <c r="A26" s="117"/>
      <c r="B26" s="14" t="s">
        <v>3</v>
      </c>
      <c r="C26" s="120" t="s">
        <v>244</v>
      </c>
      <c r="D26" s="272"/>
      <c r="E26" s="272"/>
      <c r="F26" s="6">
        <v>30</v>
      </c>
      <c r="G26" s="6">
        <v>60</v>
      </c>
      <c r="H26" s="13"/>
      <c r="I26" s="71"/>
      <c r="J26" s="71"/>
      <c r="K26" s="12"/>
      <c r="L26" s="122"/>
    </row>
    <row r="27" spans="1:12" ht="62.25" customHeight="1" x14ac:dyDescent="0.25">
      <c r="A27" s="117">
        <v>4</v>
      </c>
      <c r="B27" s="274" t="s">
        <v>243</v>
      </c>
      <c r="C27" s="274"/>
      <c r="D27" s="275" t="s">
        <v>6</v>
      </c>
      <c r="E27" s="272"/>
      <c r="F27" s="13">
        <f>SUM(F28:F29)</f>
        <v>40</v>
      </c>
      <c r="G27" s="13">
        <f>SUM(G28:G29)</f>
        <v>80</v>
      </c>
      <c r="H27" s="13">
        <f t="shared" si="0"/>
        <v>60</v>
      </c>
      <c r="I27" s="13">
        <v>6000</v>
      </c>
      <c r="J27" s="13">
        <v>1</v>
      </c>
      <c r="K27" s="17">
        <f>(J27*H27)/I27</f>
        <v>0.01</v>
      </c>
      <c r="L27" s="122"/>
    </row>
    <row r="28" spans="1:12" hidden="1" x14ac:dyDescent="0.25">
      <c r="A28" s="117"/>
      <c r="B28" s="14" t="s">
        <v>3</v>
      </c>
      <c r="C28" s="120" t="s">
        <v>14</v>
      </c>
      <c r="D28" s="272"/>
      <c r="E28" s="272"/>
      <c r="F28" s="6">
        <v>30</v>
      </c>
      <c r="G28" s="6">
        <v>60</v>
      </c>
      <c r="H28" s="13"/>
      <c r="I28" s="71"/>
      <c r="J28" s="71"/>
      <c r="K28" s="12"/>
      <c r="L28" s="122"/>
    </row>
    <row r="29" spans="1:12" ht="75" hidden="1" x14ac:dyDescent="0.25">
      <c r="A29" s="117"/>
      <c r="B29" s="14" t="s">
        <v>3</v>
      </c>
      <c r="C29" s="120" t="s">
        <v>242</v>
      </c>
      <c r="D29" s="272"/>
      <c r="E29" s="272"/>
      <c r="F29" s="6">
        <v>10</v>
      </c>
      <c r="G29" s="6">
        <v>20</v>
      </c>
      <c r="H29" s="13"/>
      <c r="I29" s="71"/>
      <c r="J29" s="71"/>
      <c r="K29" s="12"/>
      <c r="L29" s="122"/>
    </row>
    <row r="30" spans="1:12" ht="93.75" customHeight="1" x14ac:dyDescent="0.25">
      <c r="A30" s="184">
        <v>5</v>
      </c>
      <c r="B30" s="274" t="s">
        <v>241</v>
      </c>
      <c r="C30" s="274"/>
      <c r="D30" s="275" t="s">
        <v>6</v>
      </c>
      <c r="E30" s="272"/>
      <c r="F30" s="13">
        <f>SUM(F31:F32)</f>
        <v>300</v>
      </c>
      <c r="G30" s="13">
        <f>SUM(G31:G32)</f>
        <v>600</v>
      </c>
      <c r="H30" s="13">
        <f t="shared" si="0"/>
        <v>450</v>
      </c>
      <c r="I30" s="13">
        <v>72000</v>
      </c>
      <c r="J30" s="13">
        <v>2</v>
      </c>
      <c r="K30" s="17">
        <f>(J30*H30)/I30</f>
        <v>1.2500000000000001E-2</v>
      </c>
      <c r="L30" s="186"/>
    </row>
    <row r="31" spans="1:12" ht="45" hidden="1" x14ac:dyDescent="0.25">
      <c r="A31" s="117"/>
      <c r="B31" s="14" t="s">
        <v>3</v>
      </c>
      <c r="C31" s="120" t="s">
        <v>13</v>
      </c>
      <c r="D31" s="272"/>
      <c r="E31" s="272"/>
      <c r="F31" s="6">
        <v>150</v>
      </c>
      <c r="G31" s="6">
        <v>300</v>
      </c>
      <c r="H31" s="13"/>
      <c r="I31" s="71"/>
      <c r="J31" s="71"/>
      <c r="K31" s="12"/>
      <c r="L31" s="122"/>
    </row>
    <row r="32" spans="1:12" ht="60" hidden="1" x14ac:dyDescent="0.25">
      <c r="A32" s="117"/>
      <c r="B32" s="14" t="s">
        <v>3</v>
      </c>
      <c r="C32" s="120" t="s">
        <v>12</v>
      </c>
      <c r="D32" s="272"/>
      <c r="E32" s="272"/>
      <c r="F32" s="6">
        <v>150</v>
      </c>
      <c r="G32" s="6">
        <v>300</v>
      </c>
      <c r="H32" s="13"/>
      <c r="I32" s="71"/>
      <c r="J32" s="71"/>
      <c r="K32" s="12"/>
      <c r="L32" s="122"/>
    </row>
    <row r="33" spans="1:12" ht="63" customHeight="1" x14ac:dyDescent="0.25">
      <c r="A33" s="183">
        <v>6</v>
      </c>
      <c r="B33" s="303" t="s">
        <v>11</v>
      </c>
      <c r="C33" s="303"/>
      <c r="D33" s="304" t="s">
        <v>6</v>
      </c>
      <c r="E33" s="273"/>
      <c r="F33" s="48">
        <f>SUM(F34:F36)</f>
        <v>135</v>
      </c>
      <c r="G33" s="48">
        <f>SUM(G34:G36)</f>
        <v>270</v>
      </c>
      <c r="H33" s="48">
        <f t="shared" si="0"/>
        <v>202.5</v>
      </c>
      <c r="I33" s="48">
        <v>6000</v>
      </c>
      <c r="J33" s="48">
        <v>1</v>
      </c>
      <c r="K33" s="102">
        <f>(J33*H33)/I33</f>
        <v>3.3750000000000002E-2</v>
      </c>
      <c r="L33" s="190"/>
    </row>
    <row r="34" spans="1:12" hidden="1" x14ac:dyDescent="0.25">
      <c r="A34" s="117"/>
      <c r="B34" s="14" t="s">
        <v>3</v>
      </c>
      <c r="C34" s="119" t="s">
        <v>10</v>
      </c>
      <c r="D34" s="272"/>
      <c r="E34" s="272"/>
      <c r="F34" s="6">
        <v>60</v>
      </c>
      <c r="G34" s="6">
        <v>120</v>
      </c>
      <c r="H34" s="13"/>
      <c r="I34" s="71"/>
      <c r="J34" s="71"/>
      <c r="K34" s="12"/>
      <c r="L34" s="122"/>
    </row>
    <row r="35" spans="1:12" hidden="1" x14ac:dyDescent="0.25">
      <c r="A35" s="117"/>
      <c r="B35" s="14" t="s">
        <v>3</v>
      </c>
      <c r="C35" s="119" t="s">
        <v>9</v>
      </c>
      <c r="D35" s="272"/>
      <c r="E35" s="272"/>
      <c r="F35" s="6">
        <v>60</v>
      </c>
      <c r="G35" s="6">
        <v>120</v>
      </c>
      <c r="H35" s="13"/>
      <c r="I35" s="71"/>
      <c r="J35" s="71"/>
      <c r="K35" s="12"/>
      <c r="L35" s="122"/>
    </row>
    <row r="36" spans="1:12" ht="30" hidden="1" x14ac:dyDescent="0.25">
      <c r="A36" s="117"/>
      <c r="B36" s="14" t="s">
        <v>3</v>
      </c>
      <c r="C36" s="119" t="s">
        <v>8</v>
      </c>
      <c r="D36" s="272"/>
      <c r="E36" s="272"/>
      <c r="F36" s="6">
        <v>15</v>
      </c>
      <c r="G36" s="6">
        <v>30</v>
      </c>
      <c r="H36" s="13"/>
      <c r="I36" s="71"/>
      <c r="J36" s="71"/>
      <c r="K36" s="12"/>
      <c r="L36" s="122"/>
    </row>
    <row r="37" spans="1:12" ht="48.75" customHeight="1" x14ac:dyDescent="0.25">
      <c r="A37" s="117">
        <v>7</v>
      </c>
      <c r="B37" s="274" t="s">
        <v>7</v>
      </c>
      <c r="C37" s="274"/>
      <c r="D37" s="275" t="s">
        <v>6</v>
      </c>
      <c r="E37" s="272"/>
      <c r="F37" s="13">
        <f>SUM(F38:F40)</f>
        <v>80</v>
      </c>
      <c r="G37" s="13">
        <f>SUM(G38:G40)</f>
        <v>340</v>
      </c>
      <c r="H37" s="13">
        <f t="shared" si="0"/>
        <v>210</v>
      </c>
      <c r="I37" s="13">
        <v>72000</v>
      </c>
      <c r="J37" s="13">
        <v>6</v>
      </c>
      <c r="K37" s="17">
        <f>(J37*H37)/I37</f>
        <v>1.7500000000000002E-2</v>
      </c>
      <c r="L37" s="122"/>
    </row>
    <row r="38" spans="1:12" ht="30" hidden="1" x14ac:dyDescent="0.25">
      <c r="A38" s="117"/>
      <c r="B38" s="14" t="s">
        <v>3</v>
      </c>
      <c r="C38" s="119" t="s">
        <v>5</v>
      </c>
      <c r="D38" s="272"/>
      <c r="E38" s="272"/>
      <c r="F38" s="6">
        <v>5</v>
      </c>
      <c r="G38" s="6">
        <v>10</v>
      </c>
      <c r="H38" s="13"/>
      <c r="I38" s="71"/>
      <c r="J38" s="71"/>
      <c r="K38" s="12"/>
      <c r="L38" s="122"/>
    </row>
    <row r="39" spans="1:12" ht="15.95" hidden="1" customHeight="1" x14ac:dyDescent="0.25">
      <c r="A39" s="118"/>
      <c r="B39" s="46" t="s">
        <v>3</v>
      </c>
      <c r="C39" s="106" t="s">
        <v>4</v>
      </c>
      <c r="D39" s="273"/>
      <c r="E39" s="273"/>
      <c r="F39" s="52">
        <v>60</v>
      </c>
      <c r="G39" s="52">
        <v>300</v>
      </c>
      <c r="H39" s="48"/>
      <c r="I39" s="49"/>
      <c r="J39" s="49"/>
      <c r="K39" s="51"/>
      <c r="L39" s="124"/>
    </row>
    <row r="40" spans="1:12" ht="34.5" hidden="1" customHeight="1" x14ac:dyDescent="0.25">
      <c r="A40" s="259"/>
      <c r="B40" s="260" t="s">
        <v>3</v>
      </c>
      <c r="C40" s="261" t="s">
        <v>2</v>
      </c>
      <c r="D40" s="313"/>
      <c r="E40" s="313"/>
      <c r="F40" s="262">
        <v>15</v>
      </c>
      <c r="G40" s="262">
        <v>30</v>
      </c>
      <c r="H40" s="263"/>
      <c r="I40" s="264"/>
      <c r="J40" s="264"/>
      <c r="K40" s="265"/>
      <c r="L40" s="266"/>
    </row>
    <row r="41" spans="1:12" x14ac:dyDescent="0.25">
      <c r="A41" s="298" t="s">
        <v>1</v>
      </c>
      <c r="B41" s="298"/>
      <c r="C41" s="298"/>
      <c r="D41" s="298"/>
      <c r="E41" s="298"/>
      <c r="F41" s="298"/>
      <c r="G41" s="298"/>
      <c r="H41" s="298"/>
      <c r="I41" s="298"/>
      <c r="J41" s="298"/>
      <c r="K41" s="12">
        <f>SUM(K9:K40)</f>
        <v>1.0225000000000002</v>
      </c>
      <c r="L41" s="245"/>
    </row>
    <row r="42" spans="1:12" x14ac:dyDescent="0.25">
      <c r="A42" s="299" t="s">
        <v>0</v>
      </c>
      <c r="B42" s="299"/>
      <c r="C42" s="299"/>
      <c r="D42" s="299"/>
      <c r="E42" s="299"/>
      <c r="F42" s="299"/>
      <c r="G42" s="299"/>
      <c r="H42" s="299"/>
      <c r="I42" s="299"/>
      <c r="J42" s="299"/>
      <c r="K42" s="165">
        <f>ROUND(K41,0)</f>
        <v>1</v>
      </c>
      <c r="L42" s="45"/>
    </row>
  </sheetData>
  <mergeCells count="52">
    <mergeCell ref="A41:J41"/>
    <mergeCell ref="A42:J42"/>
    <mergeCell ref="D36:E36"/>
    <mergeCell ref="B37:C37"/>
    <mergeCell ref="D37:E37"/>
    <mergeCell ref="D38:E38"/>
    <mergeCell ref="D39:E39"/>
    <mergeCell ref="D40:E40"/>
    <mergeCell ref="D35:E35"/>
    <mergeCell ref="B27:C27"/>
    <mergeCell ref="D27:E27"/>
    <mergeCell ref="D28:E28"/>
    <mergeCell ref="D29:E29"/>
    <mergeCell ref="B30:C30"/>
    <mergeCell ref="D30:E30"/>
    <mergeCell ref="D31:E31"/>
    <mergeCell ref="D32:E32"/>
    <mergeCell ref="B33:C33"/>
    <mergeCell ref="D33:E33"/>
    <mergeCell ref="D34:E34"/>
    <mergeCell ref="B22:C22"/>
    <mergeCell ref="D22:E22"/>
    <mergeCell ref="D23:E23"/>
    <mergeCell ref="D24:E24"/>
    <mergeCell ref="D25:E25"/>
    <mergeCell ref="D26:E26"/>
    <mergeCell ref="D16:E16"/>
    <mergeCell ref="D17:E17"/>
    <mergeCell ref="D18:E18"/>
    <mergeCell ref="D19:E19"/>
    <mergeCell ref="D20:E20"/>
    <mergeCell ref="D21:E21"/>
    <mergeCell ref="D11:E11"/>
    <mergeCell ref="D12:E12"/>
    <mergeCell ref="D13:E13"/>
    <mergeCell ref="D14:E14"/>
    <mergeCell ref="B15:C15"/>
    <mergeCell ref="D15:E15"/>
    <mergeCell ref="E1:L1"/>
    <mergeCell ref="E2:L2"/>
    <mergeCell ref="D10:E10"/>
    <mergeCell ref="E3:L5"/>
    <mergeCell ref="A7:A8"/>
    <mergeCell ref="B7:C8"/>
    <mergeCell ref="D7:E8"/>
    <mergeCell ref="F7:H7"/>
    <mergeCell ref="I7:I8"/>
    <mergeCell ref="J7:J8"/>
    <mergeCell ref="K7:K8"/>
    <mergeCell ref="L7:L8"/>
    <mergeCell ref="B9:C9"/>
    <mergeCell ref="D9:E9"/>
  </mergeCells>
  <printOptions horizontalCentered="1"/>
  <pageMargins left="1.5748031496062993" right="1.1811023622047245" top="1.1811023622047245" bottom="1.1811023622047245" header="1.1811023622047201" footer="0"/>
  <pageSetup paperSize="9" scale="58" firstPageNumber="202" fitToHeight="0" orientation="portrait" r:id="rId1"/>
  <headerFooter differentOddEven="1">
    <oddHeader>&amp;R&amp;P</oddHeader>
    <evenHeader>&amp;L&amp;P</even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2"/>
  <sheetViews>
    <sheetView view="pageBreakPreview" zoomScale="89" zoomScaleNormal="100" zoomScaleSheetLayoutView="89" workbookViewId="0">
      <selection activeCell="G57" sqref="G57"/>
    </sheetView>
  </sheetViews>
  <sheetFormatPr defaultRowHeight="15" x14ac:dyDescent="0.25"/>
  <cols>
    <col min="1" max="1" width="4.42578125" style="73" customWidth="1"/>
    <col min="2" max="2" width="3" style="73" customWidth="1"/>
    <col min="3" max="3" width="25.5703125" style="73" customWidth="1"/>
    <col min="4" max="4" width="2.7109375" style="73" customWidth="1"/>
    <col min="5" max="5" width="6.5703125" style="73" customWidth="1"/>
    <col min="6" max="6" width="7" style="73" customWidth="1"/>
    <col min="7" max="7" width="8.7109375" style="73" customWidth="1"/>
    <col min="8" max="8" width="9.140625" style="73" customWidth="1"/>
    <col min="9" max="9" width="10.28515625" style="73" customWidth="1"/>
    <col min="10" max="10" width="8" style="73" customWidth="1"/>
    <col min="11" max="11" width="14.42578125" style="73" customWidth="1"/>
    <col min="12" max="12" width="21.140625" style="73" customWidth="1"/>
    <col min="13" max="16384" width="9.140625" style="73"/>
  </cols>
  <sheetData>
    <row r="1" spans="1:12" x14ac:dyDescent="0.25">
      <c r="A1" s="23"/>
      <c r="B1" s="131" t="s">
        <v>36</v>
      </c>
      <c r="C1" s="23" t="s">
        <v>35</v>
      </c>
      <c r="D1" s="23" t="s">
        <v>29</v>
      </c>
      <c r="E1" s="296" t="s">
        <v>177</v>
      </c>
      <c r="F1" s="296"/>
      <c r="G1" s="296"/>
      <c r="H1" s="296"/>
      <c r="I1" s="296"/>
      <c r="J1" s="296"/>
      <c r="K1" s="296"/>
      <c r="L1" s="296"/>
    </row>
    <row r="2" spans="1:12" x14ac:dyDescent="0.25">
      <c r="A2" s="23"/>
      <c r="B2" s="131" t="s">
        <v>33</v>
      </c>
      <c r="C2" s="23" t="s">
        <v>32</v>
      </c>
      <c r="D2" s="23" t="s">
        <v>29</v>
      </c>
      <c r="E2" s="296" t="s">
        <v>208</v>
      </c>
      <c r="F2" s="296"/>
      <c r="G2" s="296"/>
      <c r="H2" s="296"/>
      <c r="I2" s="296"/>
      <c r="J2" s="296"/>
      <c r="K2" s="296"/>
      <c r="L2" s="296"/>
    </row>
    <row r="3" spans="1:12" x14ac:dyDescent="0.25">
      <c r="A3" s="23"/>
      <c r="B3" s="131" t="s">
        <v>31</v>
      </c>
      <c r="C3" s="23" t="s">
        <v>30</v>
      </c>
      <c r="D3" s="23" t="s">
        <v>29</v>
      </c>
      <c r="E3" s="276" t="s">
        <v>176</v>
      </c>
      <c r="F3" s="276"/>
      <c r="G3" s="276"/>
      <c r="H3" s="276"/>
      <c r="I3" s="276"/>
      <c r="J3" s="276"/>
      <c r="K3" s="276"/>
      <c r="L3" s="276"/>
    </row>
    <row r="4" spans="1:12" x14ac:dyDescent="0.25">
      <c r="A4" s="130"/>
      <c r="B4" s="123"/>
      <c r="C4" s="123"/>
      <c r="D4" s="123"/>
      <c r="E4" s="276"/>
      <c r="F4" s="276"/>
      <c r="G4" s="276"/>
      <c r="H4" s="276"/>
      <c r="I4" s="276"/>
      <c r="J4" s="276"/>
      <c r="K4" s="276"/>
      <c r="L4" s="276"/>
    </row>
    <row r="5" spans="1:12" ht="15.95" customHeight="1" x14ac:dyDescent="0.25">
      <c r="A5" s="72"/>
      <c r="B5" s="72"/>
      <c r="C5" s="72"/>
      <c r="D5" s="72"/>
      <c r="E5" s="131"/>
      <c r="F5" s="71"/>
      <c r="G5" s="71"/>
      <c r="H5" s="71"/>
      <c r="I5" s="71"/>
      <c r="J5" s="71"/>
      <c r="K5" s="22"/>
      <c r="L5" s="23"/>
    </row>
    <row r="6" spans="1:12" s="1" customFormat="1" ht="32.25" customHeight="1" x14ac:dyDescent="0.25">
      <c r="A6" s="277" t="s">
        <v>28</v>
      </c>
      <c r="B6" s="277" t="s">
        <v>27</v>
      </c>
      <c r="C6" s="277"/>
      <c r="D6" s="277" t="s">
        <v>26</v>
      </c>
      <c r="E6" s="277"/>
      <c r="F6" s="281" t="s">
        <v>25</v>
      </c>
      <c r="G6" s="281"/>
      <c r="H6" s="281"/>
      <c r="I6" s="282" t="s">
        <v>24</v>
      </c>
      <c r="J6" s="282" t="s">
        <v>23</v>
      </c>
      <c r="K6" s="277" t="s">
        <v>22</v>
      </c>
      <c r="L6" s="277" t="s">
        <v>21</v>
      </c>
    </row>
    <row r="7" spans="1:12" s="1" customFormat="1" ht="32.25" customHeight="1" x14ac:dyDescent="0.25">
      <c r="A7" s="278"/>
      <c r="B7" s="278"/>
      <c r="C7" s="278"/>
      <c r="D7" s="278"/>
      <c r="E7" s="278"/>
      <c r="F7" s="126" t="s">
        <v>20</v>
      </c>
      <c r="G7" s="126" t="s">
        <v>19</v>
      </c>
      <c r="H7" s="126" t="s">
        <v>18</v>
      </c>
      <c r="I7" s="283"/>
      <c r="J7" s="283"/>
      <c r="K7" s="278"/>
      <c r="L7" s="278"/>
    </row>
    <row r="8" spans="1:12" ht="95.1" customHeight="1" x14ac:dyDescent="0.25">
      <c r="A8" s="117">
        <v>1</v>
      </c>
      <c r="B8" s="274" t="s">
        <v>175</v>
      </c>
      <c r="C8" s="274"/>
      <c r="D8" s="275" t="s">
        <v>168</v>
      </c>
      <c r="E8" s="272"/>
      <c r="F8" s="13">
        <f>SUM(F9:F15)</f>
        <v>15</v>
      </c>
      <c r="G8" s="13">
        <f>SUM(G9:G15)</f>
        <v>30</v>
      </c>
      <c r="H8" s="13">
        <f t="shared" ref="H8:H28" si="0">AVERAGE(F8:G8)</f>
        <v>22.5</v>
      </c>
      <c r="I8" s="13">
        <v>72000</v>
      </c>
      <c r="J8" s="13">
        <v>1500</v>
      </c>
      <c r="K8" s="12">
        <f>(J8*H8)/I8</f>
        <v>0.46875</v>
      </c>
      <c r="L8" s="122"/>
    </row>
    <row r="9" spans="1:12" ht="35.1" hidden="1" customHeight="1" x14ac:dyDescent="0.25">
      <c r="A9" s="149"/>
      <c r="B9" s="14" t="s">
        <v>3</v>
      </c>
      <c r="C9" s="152" t="s">
        <v>174</v>
      </c>
      <c r="D9" s="272"/>
      <c r="E9" s="272"/>
      <c r="F9" s="6">
        <v>1</v>
      </c>
      <c r="G9" s="6">
        <v>2</v>
      </c>
      <c r="H9" s="13">
        <f t="shared" si="0"/>
        <v>1.5</v>
      </c>
      <c r="I9" s="71"/>
      <c r="J9" s="71"/>
      <c r="K9" s="12"/>
      <c r="L9" s="155"/>
    </row>
    <row r="10" spans="1:12" ht="60" hidden="1" customHeight="1" x14ac:dyDescent="0.25">
      <c r="A10" s="148"/>
      <c r="B10" s="46" t="s">
        <v>3</v>
      </c>
      <c r="C10" s="160" t="s">
        <v>173</v>
      </c>
      <c r="D10" s="273"/>
      <c r="E10" s="273"/>
      <c r="F10" s="52">
        <v>1</v>
      </c>
      <c r="G10" s="52">
        <v>2</v>
      </c>
      <c r="H10" s="48">
        <f t="shared" si="0"/>
        <v>1.5</v>
      </c>
      <c r="I10" s="49"/>
      <c r="J10" s="49"/>
      <c r="K10" s="51"/>
      <c r="L10" s="154"/>
    </row>
    <row r="11" spans="1:12" ht="64.5" hidden="1" customHeight="1" x14ac:dyDescent="0.25">
      <c r="A11" s="117"/>
      <c r="B11" s="14" t="s">
        <v>3</v>
      </c>
      <c r="C11" s="120" t="s">
        <v>172</v>
      </c>
      <c r="D11" s="272"/>
      <c r="E11" s="272"/>
      <c r="F11" s="6">
        <v>1</v>
      </c>
      <c r="G11" s="6">
        <v>2</v>
      </c>
      <c r="H11" s="13">
        <f t="shared" si="0"/>
        <v>1.5</v>
      </c>
      <c r="I11" s="71"/>
      <c r="J11" s="71"/>
      <c r="K11" s="12"/>
      <c r="L11" s="122"/>
    </row>
    <row r="12" spans="1:12" ht="45" hidden="1" x14ac:dyDescent="0.25">
      <c r="A12" s="117"/>
      <c r="B12" s="14" t="s">
        <v>3</v>
      </c>
      <c r="C12" s="120" t="s">
        <v>171</v>
      </c>
      <c r="D12" s="272"/>
      <c r="E12" s="272"/>
      <c r="F12" s="6">
        <v>5</v>
      </c>
      <c r="G12" s="6">
        <v>10</v>
      </c>
      <c r="H12" s="13">
        <f t="shared" si="0"/>
        <v>7.5</v>
      </c>
      <c r="I12" s="71"/>
      <c r="J12" s="71"/>
      <c r="K12" s="12"/>
      <c r="L12" s="122"/>
    </row>
    <row r="13" spans="1:12" ht="45" hidden="1" x14ac:dyDescent="0.25">
      <c r="A13" s="117"/>
      <c r="B13" s="14" t="s">
        <v>3</v>
      </c>
      <c r="C13" s="120" t="s">
        <v>170</v>
      </c>
      <c r="D13" s="272"/>
      <c r="E13" s="272"/>
      <c r="F13" s="6">
        <v>1</v>
      </c>
      <c r="G13" s="6">
        <v>2</v>
      </c>
      <c r="H13" s="13">
        <f t="shared" si="0"/>
        <v>1.5</v>
      </c>
      <c r="I13" s="71"/>
      <c r="J13" s="71"/>
      <c r="K13" s="12"/>
      <c r="L13" s="122"/>
    </row>
    <row r="14" spans="1:12" ht="60" hidden="1" x14ac:dyDescent="0.25">
      <c r="A14" s="117"/>
      <c r="B14" s="14" t="s">
        <v>3</v>
      </c>
      <c r="C14" s="120" t="s">
        <v>240</v>
      </c>
      <c r="D14" s="272"/>
      <c r="E14" s="272"/>
      <c r="F14" s="6">
        <v>1</v>
      </c>
      <c r="G14" s="6">
        <v>2</v>
      </c>
      <c r="H14" s="13">
        <f t="shared" si="0"/>
        <v>1.5</v>
      </c>
      <c r="I14" s="71"/>
      <c r="J14" s="71"/>
      <c r="K14" s="12"/>
      <c r="L14" s="122"/>
    </row>
    <row r="15" spans="1:12" ht="60" hidden="1" x14ac:dyDescent="0.25">
      <c r="A15" s="184"/>
      <c r="B15" s="14" t="s">
        <v>3</v>
      </c>
      <c r="C15" s="187" t="s">
        <v>239</v>
      </c>
      <c r="D15" s="272"/>
      <c r="E15" s="272"/>
      <c r="F15" s="6">
        <v>5</v>
      </c>
      <c r="G15" s="6">
        <v>10</v>
      </c>
      <c r="H15" s="13">
        <f t="shared" si="0"/>
        <v>7.5</v>
      </c>
      <c r="I15" s="71"/>
      <c r="J15" s="71"/>
      <c r="K15" s="12"/>
      <c r="L15" s="186"/>
    </row>
    <row r="16" spans="1:12" ht="93" customHeight="1" x14ac:dyDescent="0.25">
      <c r="A16" s="237">
        <v>2</v>
      </c>
      <c r="B16" s="274" t="s">
        <v>169</v>
      </c>
      <c r="C16" s="274"/>
      <c r="D16" s="272" t="s">
        <v>168</v>
      </c>
      <c r="E16" s="272"/>
      <c r="F16" s="13">
        <f>SUM(F17:F27)</f>
        <v>17.5</v>
      </c>
      <c r="G16" s="13">
        <f>SUM(G17:G27)</f>
        <v>35</v>
      </c>
      <c r="H16" s="13">
        <f t="shared" si="0"/>
        <v>26.25</v>
      </c>
      <c r="I16" s="13">
        <v>72000</v>
      </c>
      <c r="J16" s="13">
        <v>2000</v>
      </c>
      <c r="K16" s="12">
        <f>(J16*H16)/I16</f>
        <v>0.72916666666666663</v>
      </c>
      <c r="L16" s="238"/>
    </row>
    <row r="17" spans="1:12" ht="50.25" hidden="1" customHeight="1" x14ac:dyDescent="0.25">
      <c r="A17" s="117"/>
      <c r="B17" s="14" t="s">
        <v>3</v>
      </c>
      <c r="C17" s="120" t="s">
        <v>167</v>
      </c>
      <c r="D17" s="272"/>
      <c r="E17" s="272"/>
      <c r="F17" s="6">
        <v>1</v>
      </c>
      <c r="G17" s="6">
        <v>2</v>
      </c>
      <c r="H17" s="13">
        <f t="shared" si="0"/>
        <v>1.5</v>
      </c>
      <c r="I17" s="71"/>
      <c r="J17" s="71"/>
      <c r="K17" s="12"/>
      <c r="L17" s="122"/>
    </row>
    <row r="18" spans="1:12" ht="50.1" hidden="1" customHeight="1" x14ac:dyDescent="0.25">
      <c r="A18" s="117"/>
      <c r="B18" s="14" t="s">
        <v>3</v>
      </c>
      <c r="C18" s="120" t="s">
        <v>238</v>
      </c>
      <c r="D18" s="272"/>
      <c r="E18" s="272"/>
      <c r="F18" s="6">
        <v>1</v>
      </c>
      <c r="G18" s="6">
        <v>2</v>
      </c>
      <c r="H18" s="13">
        <f t="shared" si="0"/>
        <v>1.5</v>
      </c>
      <c r="I18" s="71"/>
      <c r="J18" s="71"/>
      <c r="K18" s="12"/>
      <c r="L18" s="122"/>
    </row>
    <row r="19" spans="1:12" ht="50.1" hidden="1" customHeight="1" x14ac:dyDescent="0.25">
      <c r="A19" s="117"/>
      <c r="B19" s="14" t="s">
        <v>3</v>
      </c>
      <c r="C19" s="120" t="s">
        <v>237</v>
      </c>
      <c r="D19" s="272"/>
      <c r="E19" s="272"/>
      <c r="F19" s="6">
        <v>1</v>
      </c>
      <c r="G19" s="6">
        <v>2</v>
      </c>
      <c r="H19" s="13">
        <f t="shared" si="0"/>
        <v>1.5</v>
      </c>
      <c r="I19" s="71"/>
      <c r="J19" s="71"/>
      <c r="K19" s="12"/>
      <c r="L19" s="122"/>
    </row>
    <row r="20" spans="1:12" ht="50.1" hidden="1" customHeight="1" x14ac:dyDescent="0.25">
      <c r="A20" s="148"/>
      <c r="B20" s="46" t="s">
        <v>3</v>
      </c>
      <c r="C20" s="160" t="s">
        <v>166</v>
      </c>
      <c r="D20" s="273"/>
      <c r="E20" s="273"/>
      <c r="F20" s="52">
        <v>3</v>
      </c>
      <c r="G20" s="52">
        <v>6</v>
      </c>
      <c r="H20" s="48">
        <f t="shared" si="0"/>
        <v>4.5</v>
      </c>
      <c r="I20" s="49"/>
      <c r="J20" s="49"/>
      <c r="K20" s="51"/>
      <c r="L20" s="154"/>
    </row>
    <row r="21" spans="1:12" ht="60" hidden="1" x14ac:dyDescent="0.25">
      <c r="A21" s="117"/>
      <c r="B21" s="14" t="s">
        <v>3</v>
      </c>
      <c r="C21" s="120" t="s">
        <v>165</v>
      </c>
      <c r="D21" s="272"/>
      <c r="E21" s="272"/>
      <c r="F21" s="6">
        <v>3</v>
      </c>
      <c r="G21" s="6">
        <v>6</v>
      </c>
      <c r="H21" s="13">
        <f t="shared" si="0"/>
        <v>4.5</v>
      </c>
      <c r="I21" s="71"/>
      <c r="J21" s="71"/>
      <c r="K21" s="12"/>
      <c r="L21" s="123" t="s">
        <v>164</v>
      </c>
    </row>
    <row r="22" spans="1:12" ht="45" hidden="1" x14ac:dyDescent="0.25">
      <c r="A22" s="117"/>
      <c r="B22" s="14" t="s">
        <v>3</v>
      </c>
      <c r="C22" s="120" t="s">
        <v>163</v>
      </c>
      <c r="D22" s="272"/>
      <c r="E22" s="272"/>
      <c r="F22" s="6">
        <v>1</v>
      </c>
      <c r="G22" s="6">
        <v>2</v>
      </c>
      <c r="H22" s="13">
        <f t="shared" si="0"/>
        <v>1.5</v>
      </c>
      <c r="I22" s="71"/>
      <c r="J22" s="71"/>
      <c r="K22" s="12"/>
      <c r="L22" s="123"/>
    </row>
    <row r="23" spans="1:12" ht="60" hidden="1" x14ac:dyDescent="0.25">
      <c r="A23" s="117"/>
      <c r="B23" s="14" t="s">
        <v>3</v>
      </c>
      <c r="C23" s="120" t="s">
        <v>162</v>
      </c>
      <c r="D23" s="272"/>
      <c r="E23" s="272"/>
      <c r="F23" s="6">
        <v>3</v>
      </c>
      <c r="G23" s="6">
        <v>6</v>
      </c>
      <c r="H23" s="13">
        <f t="shared" si="0"/>
        <v>4.5</v>
      </c>
      <c r="I23" s="71"/>
      <c r="J23" s="71"/>
      <c r="K23" s="12"/>
      <c r="L23" s="123"/>
    </row>
    <row r="24" spans="1:12" ht="30" hidden="1" x14ac:dyDescent="0.25">
      <c r="A24" s="149"/>
      <c r="B24" s="14" t="s">
        <v>3</v>
      </c>
      <c r="C24" s="152" t="s">
        <v>161</v>
      </c>
      <c r="D24" s="272"/>
      <c r="E24" s="272"/>
      <c r="F24" s="6">
        <v>1</v>
      </c>
      <c r="G24" s="6">
        <v>2</v>
      </c>
      <c r="H24" s="13">
        <f t="shared" si="0"/>
        <v>1.5</v>
      </c>
      <c r="I24" s="71"/>
      <c r="J24" s="71"/>
      <c r="K24" s="12"/>
      <c r="L24" s="155"/>
    </row>
    <row r="25" spans="1:12" ht="60" hidden="1" x14ac:dyDescent="0.25">
      <c r="A25" s="117"/>
      <c r="B25" s="14" t="s">
        <v>3</v>
      </c>
      <c r="C25" s="120" t="s">
        <v>160</v>
      </c>
      <c r="D25" s="272"/>
      <c r="E25" s="272"/>
      <c r="F25" s="6">
        <v>1</v>
      </c>
      <c r="G25" s="6">
        <v>2</v>
      </c>
      <c r="H25" s="13">
        <f t="shared" si="0"/>
        <v>1.5</v>
      </c>
      <c r="I25" s="71"/>
      <c r="J25" s="71"/>
      <c r="K25" s="12"/>
      <c r="L25" s="123" t="s">
        <v>236</v>
      </c>
    </row>
    <row r="26" spans="1:12" ht="77.25" hidden="1" customHeight="1" x14ac:dyDescent="0.25">
      <c r="A26" s="148"/>
      <c r="B26" s="46" t="s">
        <v>3</v>
      </c>
      <c r="C26" s="160" t="s">
        <v>235</v>
      </c>
      <c r="D26" s="273"/>
      <c r="E26" s="273"/>
      <c r="F26" s="52">
        <v>2</v>
      </c>
      <c r="G26" s="52">
        <v>4</v>
      </c>
      <c r="H26" s="48">
        <f t="shared" si="0"/>
        <v>3</v>
      </c>
      <c r="I26" s="49"/>
      <c r="J26" s="49"/>
      <c r="K26" s="51"/>
      <c r="L26" s="166"/>
    </row>
    <row r="27" spans="1:12" ht="69.95" hidden="1" customHeight="1" x14ac:dyDescent="0.25">
      <c r="A27" s="149"/>
      <c r="B27" s="14" t="s">
        <v>3</v>
      </c>
      <c r="C27" s="152" t="s">
        <v>159</v>
      </c>
      <c r="D27" s="272"/>
      <c r="E27" s="272"/>
      <c r="F27" s="182">
        <v>0.5</v>
      </c>
      <c r="G27" s="6">
        <v>1</v>
      </c>
      <c r="H27" s="13">
        <f t="shared" si="0"/>
        <v>0.75</v>
      </c>
      <c r="I27" s="71"/>
      <c r="J27" s="71"/>
      <c r="K27" s="12"/>
      <c r="L27" s="155"/>
    </row>
    <row r="28" spans="1:12" ht="222" customHeight="1" x14ac:dyDescent="0.25">
      <c r="A28" s="149">
        <v>3</v>
      </c>
      <c r="B28" s="274" t="s">
        <v>234</v>
      </c>
      <c r="C28" s="274"/>
      <c r="D28" s="272" t="s">
        <v>6</v>
      </c>
      <c r="E28" s="272"/>
      <c r="F28" s="13">
        <f>SUM(F29:F34)</f>
        <v>1875</v>
      </c>
      <c r="G28" s="13">
        <f>SUM(G29:G34)</f>
        <v>3750</v>
      </c>
      <c r="H28" s="13">
        <f t="shared" si="0"/>
        <v>2812.5</v>
      </c>
      <c r="I28" s="13">
        <v>72000</v>
      </c>
      <c r="J28" s="13">
        <v>1</v>
      </c>
      <c r="K28" s="12">
        <f>(J28*H28)/I28</f>
        <v>3.90625E-2</v>
      </c>
      <c r="L28" s="16" t="s">
        <v>233</v>
      </c>
    </row>
    <row r="29" spans="1:12" ht="69.95" hidden="1" customHeight="1" x14ac:dyDescent="0.25">
      <c r="A29" s="148"/>
      <c r="B29" s="46" t="s">
        <v>3</v>
      </c>
      <c r="C29" s="153" t="s">
        <v>232</v>
      </c>
      <c r="D29" s="273"/>
      <c r="E29" s="273"/>
      <c r="F29" s="52">
        <v>300</v>
      </c>
      <c r="G29" s="52">
        <v>600</v>
      </c>
      <c r="H29" s="48"/>
      <c r="I29" s="49"/>
      <c r="J29" s="49"/>
      <c r="K29" s="51"/>
      <c r="L29" s="168"/>
    </row>
    <row r="30" spans="1:12" ht="60" hidden="1" x14ac:dyDescent="0.25">
      <c r="A30" s="149"/>
      <c r="B30" s="14" t="s">
        <v>3</v>
      </c>
      <c r="C30" s="150" t="s">
        <v>231</v>
      </c>
      <c r="D30" s="272"/>
      <c r="E30" s="272"/>
      <c r="F30" s="6">
        <v>15</v>
      </c>
      <c r="G30" s="6">
        <v>30</v>
      </c>
      <c r="H30" s="13"/>
      <c r="I30" s="71"/>
      <c r="J30" s="71"/>
      <c r="K30" s="12"/>
      <c r="L30" s="16"/>
    </row>
    <row r="31" spans="1:12" ht="47.25" hidden="1" customHeight="1" x14ac:dyDescent="0.25">
      <c r="A31" s="149"/>
      <c r="B31" s="14" t="s">
        <v>3</v>
      </c>
      <c r="C31" s="150" t="s">
        <v>230</v>
      </c>
      <c r="D31" s="272"/>
      <c r="E31" s="272"/>
      <c r="F31" s="6">
        <v>300</v>
      </c>
      <c r="G31" s="6">
        <v>600</v>
      </c>
      <c r="H31" s="13"/>
      <c r="I31" s="71"/>
      <c r="J31" s="71"/>
      <c r="K31" s="12"/>
      <c r="L31" s="16"/>
    </row>
    <row r="32" spans="1:12" ht="45" hidden="1" x14ac:dyDescent="0.25">
      <c r="A32" s="117"/>
      <c r="B32" s="14" t="s">
        <v>3</v>
      </c>
      <c r="C32" s="121" t="s">
        <v>229</v>
      </c>
      <c r="D32" s="272"/>
      <c r="E32" s="272"/>
      <c r="F32" s="6">
        <v>60</v>
      </c>
      <c r="G32" s="6">
        <v>120</v>
      </c>
      <c r="H32" s="13"/>
      <c r="I32" s="71"/>
      <c r="J32" s="71"/>
      <c r="K32" s="12"/>
      <c r="L32" s="16"/>
    </row>
    <row r="33" spans="1:12" ht="30" hidden="1" x14ac:dyDescent="0.25">
      <c r="A33" s="117"/>
      <c r="B33" s="14" t="s">
        <v>3</v>
      </c>
      <c r="C33" s="121" t="s">
        <v>228</v>
      </c>
      <c r="D33" s="272"/>
      <c r="E33" s="272"/>
      <c r="F33" s="6">
        <v>600</v>
      </c>
      <c r="G33" s="6">
        <v>1200</v>
      </c>
      <c r="H33" s="13"/>
      <c r="I33" s="71"/>
      <c r="J33" s="71"/>
      <c r="K33" s="12"/>
      <c r="L33" s="16"/>
    </row>
    <row r="34" spans="1:12" ht="30" hidden="1" x14ac:dyDescent="0.25">
      <c r="A34" s="117"/>
      <c r="B34" s="14" t="s">
        <v>3</v>
      </c>
      <c r="C34" s="121" t="s">
        <v>227</v>
      </c>
      <c r="D34" s="272"/>
      <c r="E34" s="272"/>
      <c r="F34" s="6">
        <v>600</v>
      </c>
      <c r="G34" s="6">
        <v>1200</v>
      </c>
      <c r="H34" s="13"/>
      <c r="I34" s="71"/>
      <c r="J34" s="71"/>
      <c r="K34" s="12"/>
      <c r="L34" s="16"/>
    </row>
    <row r="35" spans="1:12" ht="63.75" hidden="1" customHeight="1" x14ac:dyDescent="0.25">
      <c r="A35" s="148"/>
      <c r="B35" s="46" t="s">
        <v>3</v>
      </c>
      <c r="C35" s="153" t="s">
        <v>226</v>
      </c>
      <c r="D35" s="273"/>
      <c r="E35" s="273"/>
      <c r="F35" s="52">
        <v>60</v>
      </c>
      <c r="G35" s="52">
        <v>120</v>
      </c>
      <c r="H35" s="48"/>
      <c r="I35" s="49"/>
      <c r="J35" s="49"/>
      <c r="K35" s="51"/>
      <c r="L35" s="168"/>
    </row>
    <row r="36" spans="1:12" ht="76.5" hidden="1" customHeight="1" x14ac:dyDescent="0.25">
      <c r="A36" s="117"/>
      <c r="B36" s="14" t="s">
        <v>3</v>
      </c>
      <c r="C36" s="121" t="s">
        <v>225</v>
      </c>
      <c r="D36" s="272"/>
      <c r="E36" s="272"/>
      <c r="F36" s="6">
        <v>150</v>
      </c>
      <c r="G36" s="6">
        <v>300</v>
      </c>
      <c r="H36" s="13"/>
      <c r="I36" s="71"/>
      <c r="J36" s="71"/>
      <c r="K36" s="12"/>
      <c r="L36" s="16"/>
    </row>
    <row r="37" spans="1:12" ht="45.75" customHeight="1" x14ac:dyDescent="0.25">
      <c r="A37" s="117">
        <v>4</v>
      </c>
      <c r="B37" s="274" t="s">
        <v>158</v>
      </c>
      <c r="C37" s="274"/>
      <c r="D37" s="272" t="s">
        <v>6</v>
      </c>
      <c r="E37" s="272"/>
      <c r="F37" s="13">
        <f>SUM(F38:F44)</f>
        <v>7665</v>
      </c>
      <c r="G37" s="13">
        <f>SUM(G38:G44)</f>
        <v>15330</v>
      </c>
      <c r="H37" s="13">
        <f t="shared" ref="H37:H57" si="1">AVERAGE(F37:G37)</f>
        <v>11497.5</v>
      </c>
      <c r="I37" s="13">
        <v>72000</v>
      </c>
      <c r="J37" s="13">
        <v>2</v>
      </c>
      <c r="K37" s="12">
        <f>(J37*H37)/I37</f>
        <v>0.31937500000000002</v>
      </c>
      <c r="L37" s="122"/>
    </row>
    <row r="38" spans="1:12" ht="60.75" hidden="1" customHeight="1" x14ac:dyDescent="0.25">
      <c r="A38" s="149"/>
      <c r="B38" s="14" t="s">
        <v>3</v>
      </c>
      <c r="C38" s="152" t="s">
        <v>157</v>
      </c>
      <c r="D38" s="272"/>
      <c r="E38" s="272"/>
      <c r="F38" s="6">
        <v>150</v>
      </c>
      <c r="G38" s="6">
        <v>300</v>
      </c>
      <c r="H38" s="13">
        <f t="shared" si="1"/>
        <v>225</v>
      </c>
      <c r="I38" s="71"/>
      <c r="J38" s="71"/>
      <c r="K38" s="12"/>
      <c r="L38" s="151"/>
    </row>
    <row r="39" spans="1:12" ht="60" hidden="1" x14ac:dyDescent="0.25">
      <c r="A39" s="149"/>
      <c r="B39" s="14" t="s">
        <v>3</v>
      </c>
      <c r="C39" s="152" t="s">
        <v>224</v>
      </c>
      <c r="D39" s="272"/>
      <c r="E39" s="272"/>
      <c r="F39" s="6">
        <v>15</v>
      </c>
      <c r="G39" s="6">
        <v>30</v>
      </c>
      <c r="H39" s="13">
        <f t="shared" si="1"/>
        <v>22.5</v>
      </c>
      <c r="I39" s="71"/>
      <c r="J39" s="71"/>
      <c r="K39" s="12"/>
      <c r="L39" s="151"/>
    </row>
    <row r="40" spans="1:12" ht="45" hidden="1" x14ac:dyDescent="0.25">
      <c r="A40" s="148"/>
      <c r="B40" s="46" t="s">
        <v>3</v>
      </c>
      <c r="C40" s="160" t="s">
        <v>223</v>
      </c>
      <c r="D40" s="273"/>
      <c r="E40" s="273"/>
      <c r="F40" s="52">
        <v>1800</v>
      </c>
      <c r="G40" s="52">
        <v>3600</v>
      </c>
      <c r="H40" s="48">
        <f t="shared" si="1"/>
        <v>2700</v>
      </c>
      <c r="I40" s="49"/>
      <c r="J40" s="49"/>
      <c r="K40" s="51"/>
      <c r="L40" s="154"/>
    </row>
    <row r="41" spans="1:12" ht="77.25" hidden="1" customHeight="1" x14ac:dyDescent="0.25">
      <c r="A41" s="117"/>
      <c r="B41" s="14" t="s">
        <v>3</v>
      </c>
      <c r="C41" s="120" t="s">
        <v>156</v>
      </c>
      <c r="D41" s="272"/>
      <c r="E41" s="272"/>
      <c r="F41" s="6">
        <v>900</v>
      </c>
      <c r="G41" s="6">
        <v>1800</v>
      </c>
      <c r="H41" s="13">
        <f t="shared" si="1"/>
        <v>1350</v>
      </c>
      <c r="I41" s="71"/>
      <c r="J41" s="71"/>
      <c r="K41" s="12"/>
      <c r="L41" s="122"/>
    </row>
    <row r="42" spans="1:12" ht="63" hidden="1" customHeight="1" x14ac:dyDescent="0.25">
      <c r="A42" s="117"/>
      <c r="B42" s="14" t="s">
        <v>3</v>
      </c>
      <c r="C42" s="120" t="s">
        <v>155</v>
      </c>
      <c r="D42" s="272"/>
      <c r="E42" s="272"/>
      <c r="F42" s="6">
        <v>3600</v>
      </c>
      <c r="G42" s="6">
        <v>7200</v>
      </c>
      <c r="H42" s="13">
        <f t="shared" si="1"/>
        <v>5400</v>
      </c>
      <c r="I42" s="71"/>
      <c r="J42" s="71"/>
      <c r="K42" s="12"/>
      <c r="L42" s="122"/>
    </row>
    <row r="43" spans="1:12" ht="30" hidden="1" x14ac:dyDescent="0.25">
      <c r="A43" s="117"/>
      <c r="B43" s="14" t="s">
        <v>3</v>
      </c>
      <c r="C43" s="120" t="s">
        <v>154</v>
      </c>
      <c r="D43" s="272"/>
      <c r="E43" s="272"/>
      <c r="F43" s="6">
        <v>900</v>
      </c>
      <c r="G43" s="6">
        <v>1800</v>
      </c>
      <c r="H43" s="13">
        <f t="shared" si="1"/>
        <v>1350</v>
      </c>
      <c r="I43" s="71"/>
      <c r="J43" s="71"/>
      <c r="K43" s="12"/>
      <c r="L43" s="122"/>
    </row>
    <row r="44" spans="1:12" ht="75" hidden="1" customHeight="1" x14ac:dyDescent="0.25">
      <c r="A44" s="149"/>
      <c r="B44" s="14" t="s">
        <v>3</v>
      </c>
      <c r="C44" s="152" t="s">
        <v>153</v>
      </c>
      <c r="D44" s="272"/>
      <c r="E44" s="272"/>
      <c r="F44" s="6">
        <v>300</v>
      </c>
      <c r="G44" s="6">
        <v>600</v>
      </c>
      <c r="H44" s="13">
        <f t="shared" si="1"/>
        <v>450</v>
      </c>
      <c r="I44" s="71"/>
      <c r="J44" s="71"/>
      <c r="K44" s="12"/>
      <c r="L44" s="151"/>
    </row>
    <row r="45" spans="1:12" ht="63.95" customHeight="1" x14ac:dyDescent="0.25">
      <c r="A45" s="237">
        <v>5</v>
      </c>
      <c r="B45" s="274" t="s">
        <v>152</v>
      </c>
      <c r="C45" s="274"/>
      <c r="D45" s="272" t="s">
        <v>140</v>
      </c>
      <c r="E45" s="272"/>
      <c r="F45" s="13">
        <f>SUM(F46:F50)</f>
        <v>45</v>
      </c>
      <c r="G45" s="13">
        <f>SUM(G46:G50)</f>
        <v>390</v>
      </c>
      <c r="H45" s="13">
        <f t="shared" si="1"/>
        <v>217.5</v>
      </c>
      <c r="I45" s="13">
        <v>6000</v>
      </c>
      <c r="J45" s="13">
        <v>1</v>
      </c>
      <c r="K45" s="12">
        <f>(J45*H45)/I45</f>
        <v>3.6249999999999998E-2</v>
      </c>
      <c r="L45" s="238"/>
    </row>
    <row r="46" spans="1:12" ht="94.5" hidden="1" customHeight="1" x14ac:dyDescent="0.25">
      <c r="A46" s="117"/>
      <c r="B46" s="14" t="s">
        <v>3</v>
      </c>
      <c r="C46" s="120" t="s">
        <v>151</v>
      </c>
      <c r="D46" s="272"/>
      <c r="E46" s="272"/>
      <c r="F46" s="6">
        <v>15</v>
      </c>
      <c r="G46" s="6">
        <v>60</v>
      </c>
      <c r="H46" s="13">
        <f t="shared" si="1"/>
        <v>37.5</v>
      </c>
      <c r="I46" s="71"/>
      <c r="J46" s="71"/>
      <c r="K46" s="12"/>
      <c r="L46" s="122"/>
    </row>
    <row r="47" spans="1:12" ht="30" hidden="1" x14ac:dyDescent="0.25">
      <c r="A47" s="149"/>
      <c r="B47" s="14" t="s">
        <v>3</v>
      </c>
      <c r="C47" s="152" t="s">
        <v>150</v>
      </c>
      <c r="D47" s="272"/>
      <c r="E47" s="272"/>
      <c r="F47" s="6">
        <v>15</v>
      </c>
      <c r="G47" s="6">
        <v>300</v>
      </c>
      <c r="H47" s="13">
        <f t="shared" si="1"/>
        <v>157.5</v>
      </c>
      <c r="I47" s="71"/>
      <c r="J47" s="71"/>
      <c r="K47" s="13"/>
      <c r="L47" s="314" t="s">
        <v>222</v>
      </c>
    </row>
    <row r="48" spans="1:12" ht="30" hidden="1" x14ac:dyDescent="0.25">
      <c r="A48" s="149"/>
      <c r="B48" s="14" t="s">
        <v>3</v>
      </c>
      <c r="C48" s="152" t="s">
        <v>149</v>
      </c>
      <c r="D48" s="272"/>
      <c r="E48" s="272"/>
      <c r="F48" s="6">
        <v>5</v>
      </c>
      <c r="G48" s="6">
        <v>10</v>
      </c>
      <c r="H48" s="13">
        <f t="shared" si="1"/>
        <v>7.5</v>
      </c>
      <c r="I48" s="71"/>
      <c r="J48" s="71"/>
      <c r="K48" s="12"/>
      <c r="L48" s="314"/>
    </row>
    <row r="49" spans="1:12" ht="45" hidden="1" x14ac:dyDescent="0.25">
      <c r="A49" s="149"/>
      <c r="B49" s="14" t="s">
        <v>3</v>
      </c>
      <c r="C49" s="152" t="s">
        <v>148</v>
      </c>
      <c r="D49" s="272"/>
      <c r="E49" s="272"/>
      <c r="F49" s="6">
        <v>5</v>
      </c>
      <c r="G49" s="6">
        <v>10</v>
      </c>
      <c r="H49" s="13">
        <f t="shared" si="1"/>
        <v>7.5</v>
      </c>
      <c r="I49" s="71"/>
      <c r="J49" s="71"/>
      <c r="K49" s="12"/>
      <c r="L49" s="314"/>
    </row>
    <row r="50" spans="1:12" ht="50.1" hidden="1" customHeight="1" x14ac:dyDescent="0.25">
      <c r="A50" s="184"/>
      <c r="B50" s="14" t="s">
        <v>3</v>
      </c>
      <c r="C50" s="187" t="s">
        <v>221</v>
      </c>
      <c r="D50" s="272"/>
      <c r="E50" s="272"/>
      <c r="F50" s="6">
        <v>5</v>
      </c>
      <c r="G50" s="6">
        <v>10</v>
      </c>
      <c r="H50" s="13">
        <f t="shared" si="1"/>
        <v>7.5</v>
      </c>
      <c r="I50" s="71"/>
      <c r="J50" s="71"/>
      <c r="K50" s="12"/>
      <c r="L50" s="314"/>
    </row>
    <row r="51" spans="1:12" ht="273" customHeight="1" x14ac:dyDescent="0.25">
      <c r="A51" s="184">
        <v>6</v>
      </c>
      <c r="B51" s="274" t="s">
        <v>147</v>
      </c>
      <c r="C51" s="274"/>
      <c r="D51" s="272" t="s">
        <v>6</v>
      </c>
      <c r="E51" s="272"/>
      <c r="F51" s="13">
        <f>SUM(F52:F56)</f>
        <v>5280</v>
      </c>
      <c r="G51" s="13">
        <f>SUM(G52:G56)</f>
        <v>10560</v>
      </c>
      <c r="H51" s="13">
        <f t="shared" si="1"/>
        <v>7920</v>
      </c>
      <c r="I51" s="13">
        <v>72000</v>
      </c>
      <c r="J51" s="13">
        <v>2</v>
      </c>
      <c r="K51" s="12">
        <f>(J51*H51)/I51</f>
        <v>0.22</v>
      </c>
      <c r="L51" s="314" t="s">
        <v>146</v>
      </c>
    </row>
    <row r="52" spans="1:12" ht="144.94999999999999" hidden="1" customHeight="1" x14ac:dyDescent="0.25">
      <c r="A52" s="183"/>
      <c r="B52" s="167" t="s">
        <v>3</v>
      </c>
      <c r="C52" s="196" t="s">
        <v>220</v>
      </c>
      <c r="D52" s="273"/>
      <c r="E52" s="273"/>
      <c r="F52" s="52">
        <v>1800</v>
      </c>
      <c r="G52" s="52">
        <v>3600</v>
      </c>
      <c r="H52" s="48">
        <f t="shared" si="1"/>
        <v>2700</v>
      </c>
      <c r="I52" s="49"/>
      <c r="J52" s="49"/>
      <c r="K52" s="51"/>
      <c r="L52" s="315"/>
    </row>
    <row r="53" spans="1:12" ht="126.75" hidden="1" customHeight="1" x14ac:dyDescent="0.25">
      <c r="A53" s="117"/>
      <c r="B53" s="15" t="s">
        <v>3</v>
      </c>
      <c r="C53" s="120" t="s">
        <v>219</v>
      </c>
      <c r="D53" s="272"/>
      <c r="E53" s="272"/>
      <c r="F53" s="6">
        <v>1800</v>
      </c>
      <c r="G53" s="6">
        <v>3600</v>
      </c>
      <c r="H53" s="13">
        <f t="shared" si="1"/>
        <v>2700</v>
      </c>
      <c r="I53" s="71"/>
      <c r="J53" s="71"/>
      <c r="K53" s="12"/>
      <c r="L53" s="16"/>
    </row>
    <row r="54" spans="1:12" ht="60" hidden="1" x14ac:dyDescent="0.25">
      <c r="A54" s="117"/>
      <c r="B54" s="15" t="s">
        <v>3</v>
      </c>
      <c r="C54" s="120" t="s">
        <v>218</v>
      </c>
      <c r="D54" s="272"/>
      <c r="E54" s="272"/>
      <c r="F54" s="6">
        <v>1500</v>
      </c>
      <c r="G54" s="6">
        <v>3000</v>
      </c>
      <c r="H54" s="13">
        <f t="shared" si="1"/>
        <v>2250</v>
      </c>
      <c r="I54" s="71"/>
      <c r="J54" s="71"/>
      <c r="K54" s="12"/>
      <c r="L54" s="16"/>
    </row>
    <row r="55" spans="1:12" ht="95.25" hidden="1" customHeight="1" x14ac:dyDescent="0.25">
      <c r="A55" s="148"/>
      <c r="B55" s="167" t="s">
        <v>3</v>
      </c>
      <c r="C55" s="160" t="s">
        <v>217</v>
      </c>
      <c r="D55" s="273"/>
      <c r="E55" s="273"/>
      <c r="F55" s="52">
        <v>30</v>
      </c>
      <c r="G55" s="52">
        <v>60</v>
      </c>
      <c r="H55" s="48">
        <f t="shared" si="1"/>
        <v>45</v>
      </c>
      <c r="I55" s="49"/>
      <c r="J55" s="49"/>
      <c r="K55" s="51"/>
      <c r="L55" s="168"/>
    </row>
    <row r="56" spans="1:12" ht="140.25" hidden="1" customHeight="1" x14ac:dyDescent="0.25">
      <c r="A56" s="117"/>
      <c r="B56" s="15" t="s">
        <v>3</v>
      </c>
      <c r="C56" s="120" t="s">
        <v>216</v>
      </c>
      <c r="D56" s="272"/>
      <c r="E56" s="272"/>
      <c r="F56" s="6">
        <v>150</v>
      </c>
      <c r="G56" s="6">
        <v>300</v>
      </c>
      <c r="H56" s="13">
        <f t="shared" si="1"/>
        <v>225</v>
      </c>
      <c r="I56" s="71"/>
      <c r="J56" s="71"/>
      <c r="K56" s="12"/>
      <c r="L56" s="16" t="s">
        <v>215</v>
      </c>
    </row>
    <row r="57" spans="1:12" ht="111" customHeight="1" x14ac:dyDescent="0.25">
      <c r="A57" s="117">
        <v>7</v>
      </c>
      <c r="B57" s="274" t="s">
        <v>214</v>
      </c>
      <c r="C57" s="274"/>
      <c r="D57" s="272" t="s">
        <v>6</v>
      </c>
      <c r="E57" s="272"/>
      <c r="F57" s="13">
        <f>SUM(F58:F62)</f>
        <v>405</v>
      </c>
      <c r="G57" s="13">
        <f>SUM(G58:G62)</f>
        <v>810</v>
      </c>
      <c r="H57" s="13">
        <f t="shared" si="1"/>
        <v>607.5</v>
      </c>
      <c r="I57" s="13">
        <v>6000</v>
      </c>
      <c r="J57" s="13">
        <v>1</v>
      </c>
      <c r="K57" s="12">
        <f>(J57*H57)/I57</f>
        <v>0.10125000000000001</v>
      </c>
      <c r="L57" s="122"/>
    </row>
    <row r="58" spans="1:12" ht="77.25" hidden="1" customHeight="1" x14ac:dyDescent="0.25">
      <c r="A58" s="148"/>
      <c r="B58" s="167" t="s">
        <v>3</v>
      </c>
      <c r="C58" s="160" t="s">
        <v>213</v>
      </c>
      <c r="D58" s="273"/>
      <c r="E58" s="273"/>
      <c r="F58" s="52">
        <v>60</v>
      </c>
      <c r="G58" s="52">
        <v>120</v>
      </c>
      <c r="H58" s="48"/>
      <c r="I58" s="49"/>
      <c r="J58" s="49"/>
      <c r="K58" s="51"/>
      <c r="L58" s="154"/>
    </row>
    <row r="59" spans="1:12" ht="90" hidden="1" x14ac:dyDescent="0.25">
      <c r="A59" s="117"/>
      <c r="B59" s="15" t="s">
        <v>3</v>
      </c>
      <c r="C59" s="120" t="s">
        <v>212</v>
      </c>
      <c r="D59" s="272"/>
      <c r="E59" s="272"/>
      <c r="F59" s="6">
        <v>15</v>
      </c>
      <c r="G59" s="6">
        <v>30</v>
      </c>
      <c r="H59" s="13"/>
      <c r="I59" s="71"/>
      <c r="J59" s="71"/>
      <c r="K59" s="12"/>
      <c r="L59" s="122"/>
    </row>
    <row r="60" spans="1:12" ht="60" hidden="1" x14ac:dyDescent="0.25">
      <c r="A60" s="117"/>
      <c r="B60" s="15" t="s">
        <v>3</v>
      </c>
      <c r="C60" s="120" t="s">
        <v>211</v>
      </c>
      <c r="D60" s="272"/>
      <c r="E60" s="272"/>
      <c r="F60" s="6">
        <v>60</v>
      </c>
      <c r="G60" s="6">
        <v>120</v>
      </c>
      <c r="H60" s="13"/>
      <c r="I60" s="71"/>
      <c r="J60" s="71"/>
      <c r="K60" s="12"/>
      <c r="L60" s="122"/>
    </row>
    <row r="61" spans="1:12" ht="60" hidden="1" x14ac:dyDescent="0.25">
      <c r="A61" s="117"/>
      <c r="B61" s="15" t="s">
        <v>3</v>
      </c>
      <c r="C61" s="120" t="s">
        <v>210</v>
      </c>
      <c r="D61" s="272"/>
      <c r="E61" s="272"/>
      <c r="F61" s="6">
        <v>150</v>
      </c>
      <c r="G61" s="6">
        <v>300</v>
      </c>
      <c r="H61" s="13"/>
      <c r="I61" s="71"/>
      <c r="J61" s="71"/>
      <c r="K61" s="12"/>
      <c r="L61" s="122"/>
    </row>
    <row r="62" spans="1:12" ht="66" hidden="1" customHeight="1" x14ac:dyDescent="0.25">
      <c r="A62" s="148"/>
      <c r="B62" s="167" t="s">
        <v>3</v>
      </c>
      <c r="C62" s="160" t="s">
        <v>209</v>
      </c>
      <c r="D62" s="273"/>
      <c r="E62" s="273"/>
      <c r="F62" s="52">
        <v>120</v>
      </c>
      <c r="G62" s="52">
        <v>240</v>
      </c>
      <c r="H62" s="48"/>
      <c r="I62" s="49"/>
      <c r="J62" s="49"/>
      <c r="K62" s="51"/>
      <c r="L62" s="154"/>
    </row>
    <row r="63" spans="1:12" ht="81" customHeight="1" x14ac:dyDescent="0.25">
      <c r="A63" s="117">
        <v>8</v>
      </c>
      <c r="B63" s="274" t="s">
        <v>44</v>
      </c>
      <c r="C63" s="274"/>
      <c r="D63" s="275" t="s">
        <v>6</v>
      </c>
      <c r="E63" s="272"/>
      <c r="F63" s="13">
        <f>SUM(F64:F66)</f>
        <v>195</v>
      </c>
      <c r="G63" s="13">
        <f>SUM(G64:G66)</f>
        <v>390</v>
      </c>
      <c r="H63" s="13">
        <f t="shared" ref="H63:H70" si="2">AVERAGE(F63:G63)</f>
        <v>292.5</v>
      </c>
      <c r="I63" s="13">
        <v>6000</v>
      </c>
      <c r="J63" s="13">
        <v>1</v>
      </c>
      <c r="K63" s="12">
        <f>(J63*H63)/I63</f>
        <v>4.8750000000000002E-2</v>
      </c>
      <c r="L63" s="122"/>
    </row>
    <row r="64" spans="1:12" hidden="1" x14ac:dyDescent="0.25">
      <c r="A64" s="117"/>
      <c r="B64" s="14" t="s">
        <v>3</v>
      </c>
      <c r="C64" s="119" t="s">
        <v>10</v>
      </c>
      <c r="D64" s="272"/>
      <c r="E64" s="272"/>
      <c r="F64" s="6">
        <v>120</v>
      </c>
      <c r="G64" s="6">
        <v>240</v>
      </c>
      <c r="H64" s="13">
        <f t="shared" si="2"/>
        <v>180</v>
      </c>
      <c r="I64" s="71"/>
      <c r="J64" s="71"/>
      <c r="K64" s="12"/>
      <c r="L64" s="122"/>
    </row>
    <row r="65" spans="1:12" hidden="1" x14ac:dyDescent="0.25">
      <c r="A65" s="149"/>
      <c r="B65" s="14" t="s">
        <v>3</v>
      </c>
      <c r="C65" s="158" t="s">
        <v>9</v>
      </c>
      <c r="D65" s="272"/>
      <c r="E65" s="272"/>
      <c r="F65" s="6">
        <v>60</v>
      </c>
      <c r="G65" s="6">
        <v>120</v>
      </c>
      <c r="H65" s="13">
        <f t="shared" si="2"/>
        <v>90</v>
      </c>
      <c r="I65" s="71"/>
      <c r="J65" s="71"/>
      <c r="K65" s="12"/>
      <c r="L65" s="151"/>
    </row>
    <row r="66" spans="1:12" ht="30" hidden="1" x14ac:dyDescent="0.25">
      <c r="A66" s="149"/>
      <c r="B66" s="14" t="s">
        <v>3</v>
      </c>
      <c r="C66" s="158" t="s">
        <v>8</v>
      </c>
      <c r="D66" s="272"/>
      <c r="E66" s="272"/>
      <c r="F66" s="6">
        <v>15</v>
      </c>
      <c r="G66" s="6">
        <v>30</v>
      </c>
      <c r="H66" s="13">
        <f t="shared" si="2"/>
        <v>22.5</v>
      </c>
      <c r="I66" s="71"/>
      <c r="J66" s="71"/>
      <c r="K66" s="12"/>
      <c r="L66" s="151"/>
    </row>
    <row r="67" spans="1:12" ht="63" customHeight="1" x14ac:dyDescent="0.25">
      <c r="A67" s="117">
        <v>9</v>
      </c>
      <c r="B67" s="274" t="s">
        <v>7</v>
      </c>
      <c r="C67" s="274"/>
      <c r="D67" s="275" t="s">
        <v>6</v>
      </c>
      <c r="E67" s="272"/>
      <c r="F67" s="13">
        <f>SUM(F68:F70)</f>
        <v>80</v>
      </c>
      <c r="G67" s="13">
        <f>SUM(G68:G70)</f>
        <v>340</v>
      </c>
      <c r="H67" s="13">
        <f t="shared" si="2"/>
        <v>210</v>
      </c>
      <c r="I67" s="13">
        <v>72000</v>
      </c>
      <c r="J67" s="13">
        <v>6</v>
      </c>
      <c r="K67" s="12">
        <f>(J67*H67)/I67</f>
        <v>1.7500000000000002E-2</v>
      </c>
      <c r="L67" s="16" t="s">
        <v>145</v>
      </c>
    </row>
    <row r="68" spans="1:12" ht="30" hidden="1" x14ac:dyDescent="0.25">
      <c r="A68" s="117"/>
      <c r="B68" s="14" t="s">
        <v>3</v>
      </c>
      <c r="C68" s="119" t="s">
        <v>144</v>
      </c>
      <c r="D68" s="272"/>
      <c r="E68" s="272"/>
      <c r="F68" s="6">
        <v>5</v>
      </c>
      <c r="G68" s="6">
        <v>10</v>
      </c>
      <c r="H68" s="13">
        <f t="shared" si="2"/>
        <v>7.5</v>
      </c>
      <c r="I68" s="71"/>
      <c r="J68" s="71"/>
      <c r="K68" s="12"/>
      <c r="L68" s="16"/>
    </row>
    <row r="69" spans="1:12" hidden="1" x14ac:dyDescent="0.25">
      <c r="A69" s="117"/>
      <c r="B69" s="14" t="s">
        <v>3</v>
      </c>
      <c r="C69" s="119" t="s">
        <v>143</v>
      </c>
      <c r="D69" s="272"/>
      <c r="E69" s="272"/>
      <c r="F69" s="6">
        <v>60</v>
      </c>
      <c r="G69" s="6">
        <v>300</v>
      </c>
      <c r="H69" s="13">
        <f t="shared" si="2"/>
        <v>180</v>
      </c>
      <c r="I69" s="71"/>
      <c r="J69" s="71"/>
      <c r="K69" s="12"/>
      <c r="L69" s="122"/>
    </row>
    <row r="70" spans="1:12" ht="33.75" hidden="1" customHeight="1" x14ac:dyDescent="0.25">
      <c r="A70" s="237"/>
      <c r="B70" s="14" t="s">
        <v>3</v>
      </c>
      <c r="C70" s="242" t="s">
        <v>2</v>
      </c>
      <c r="D70" s="272"/>
      <c r="E70" s="272"/>
      <c r="F70" s="6">
        <v>15</v>
      </c>
      <c r="G70" s="6">
        <v>30</v>
      </c>
      <c r="H70" s="13">
        <f t="shared" si="2"/>
        <v>22.5</v>
      </c>
      <c r="I70" s="71"/>
      <c r="J70" s="71"/>
      <c r="K70" s="12"/>
      <c r="L70" s="238"/>
    </row>
    <row r="71" spans="1:12" x14ac:dyDescent="0.25">
      <c r="A71" s="298"/>
      <c r="B71" s="298"/>
      <c r="C71" s="298"/>
      <c r="D71" s="298"/>
      <c r="E71" s="298"/>
      <c r="F71" s="298"/>
      <c r="G71" s="298"/>
      <c r="H71" s="298"/>
      <c r="I71" s="298"/>
      <c r="J71" s="298"/>
      <c r="K71" s="12">
        <f>SUM(K8:K70)</f>
        <v>1.9801041666666666</v>
      </c>
      <c r="L71" s="245"/>
    </row>
    <row r="72" spans="1:12" x14ac:dyDescent="0.25">
      <c r="A72" s="299" t="s">
        <v>0</v>
      </c>
      <c r="B72" s="299"/>
      <c r="C72" s="299"/>
      <c r="D72" s="299"/>
      <c r="E72" s="299"/>
      <c r="F72" s="299"/>
      <c r="G72" s="299"/>
      <c r="H72" s="299"/>
      <c r="I72" s="299"/>
      <c r="J72" s="299"/>
      <c r="K72" s="165">
        <f>ROUND(K71,0)</f>
        <v>2</v>
      </c>
      <c r="L72" s="45"/>
    </row>
  </sheetData>
  <mergeCells count="87">
    <mergeCell ref="D58:E58"/>
    <mergeCell ref="D54:E54"/>
    <mergeCell ref="D55:E55"/>
    <mergeCell ref="D56:E56"/>
    <mergeCell ref="B57:C57"/>
    <mergeCell ref="D57:E57"/>
    <mergeCell ref="D59:E59"/>
    <mergeCell ref="D60:E60"/>
    <mergeCell ref="D61:E61"/>
    <mergeCell ref="D62:E62"/>
    <mergeCell ref="B63:C63"/>
    <mergeCell ref="D63:E63"/>
    <mergeCell ref="A72:J72"/>
    <mergeCell ref="D64:E64"/>
    <mergeCell ref="D65:E65"/>
    <mergeCell ref="D66:E66"/>
    <mergeCell ref="B67:C67"/>
    <mergeCell ref="D67:E67"/>
    <mergeCell ref="D68:E68"/>
    <mergeCell ref="D69:E69"/>
    <mergeCell ref="D70:E70"/>
    <mergeCell ref="A71:J71"/>
    <mergeCell ref="D47:E47"/>
    <mergeCell ref="L47:L50"/>
    <mergeCell ref="D48:E48"/>
    <mergeCell ref="D49:E49"/>
    <mergeCell ref="D50:E50"/>
    <mergeCell ref="L51:L52"/>
    <mergeCell ref="B51:C51"/>
    <mergeCell ref="D51:E51"/>
    <mergeCell ref="D52:E52"/>
    <mergeCell ref="D53:E53"/>
    <mergeCell ref="D46:E46"/>
    <mergeCell ref="B37:C37"/>
    <mergeCell ref="D37:E37"/>
    <mergeCell ref="D38:E38"/>
    <mergeCell ref="D39:E39"/>
    <mergeCell ref="D40:E40"/>
    <mergeCell ref="D41:E41"/>
    <mergeCell ref="D42:E42"/>
    <mergeCell ref="D43:E43"/>
    <mergeCell ref="D44:E44"/>
    <mergeCell ref="B45:C45"/>
    <mergeCell ref="D45:E45"/>
    <mergeCell ref="D34:E34"/>
    <mergeCell ref="D35:E35"/>
    <mergeCell ref="D36:E36"/>
    <mergeCell ref="D24:E24"/>
    <mergeCell ref="D25:E25"/>
    <mergeCell ref="D26:E26"/>
    <mergeCell ref="D27:E27"/>
    <mergeCell ref="D29:E29"/>
    <mergeCell ref="D30:E30"/>
    <mergeCell ref="D31:E31"/>
    <mergeCell ref="D32:E32"/>
    <mergeCell ref="D33:E33"/>
    <mergeCell ref="B28:C28"/>
    <mergeCell ref="D28:E28"/>
    <mergeCell ref="D23:E23"/>
    <mergeCell ref="D13:E13"/>
    <mergeCell ref="D14:E14"/>
    <mergeCell ref="D15:E15"/>
    <mergeCell ref="B16:C16"/>
    <mergeCell ref="D16:E16"/>
    <mergeCell ref="D17:E17"/>
    <mergeCell ref="D18:E18"/>
    <mergeCell ref="D19:E19"/>
    <mergeCell ref="D20:E20"/>
    <mergeCell ref="D21:E21"/>
    <mergeCell ref="D22:E22"/>
    <mergeCell ref="D12:E12"/>
    <mergeCell ref="J6:J7"/>
    <mergeCell ref="K6:K7"/>
    <mergeCell ref="L6:L7"/>
    <mergeCell ref="B8:C8"/>
    <mergeCell ref="D8:E8"/>
    <mergeCell ref="D9:E9"/>
    <mergeCell ref="D10:E10"/>
    <mergeCell ref="D11:E11"/>
    <mergeCell ref="E1:L1"/>
    <mergeCell ref="E2:L2"/>
    <mergeCell ref="E3:L4"/>
    <mergeCell ref="A6:A7"/>
    <mergeCell ref="B6:C7"/>
    <mergeCell ref="D6:E7"/>
    <mergeCell ref="F6:H6"/>
    <mergeCell ref="I6:I7"/>
  </mergeCells>
  <printOptions horizontalCentered="1"/>
  <pageMargins left="1.5748031496062993" right="1.5748031496062993" top="1.1811023622047245" bottom="1.1811023622047245" header="1.1811023622047201" footer="0"/>
  <pageSetup paperSize="9" scale="54" firstPageNumber="209" fitToHeight="0" orientation="portrait" r:id="rId1"/>
  <headerFooter differentOddEven="1">
    <oddHeader>&amp;L&amp;P</oddHeader>
    <evenHeader>&amp;R&amp;P</even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tabSelected="1" view="pageBreakPreview" topLeftCell="A32" zoomScale="89" zoomScaleNormal="100" zoomScaleSheetLayoutView="89" workbookViewId="0">
      <selection activeCell="N47" sqref="N47"/>
    </sheetView>
  </sheetViews>
  <sheetFormatPr defaultRowHeight="15" x14ac:dyDescent="0.25"/>
  <cols>
    <col min="1" max="1" width="4.42578125" style="73" customWidth="1"/>
    <col min="2" max="2" width="3" style="73" customWidth="1"/>
    <col min="3" max="3" width="25.5703125" style="73" customWidth="1"/>
    <col min="4" max="4" width="2.7109375" style="73" customWidth="1"/>
    <col min="5" max="5" width="6.5703125" style="73" customWidth="1"/>
    <col min="6" max="6" width="7" style="73" customWidth="1"/>
    <col min="7" max="7" width="8.7109375" style="73" customWidth="1"/>
    <col min="8" max="8" width="9.140625" style="73" customWidth="1"/>
    <col min="9" max="9" width="10.28515625" style="73" customWidth="1"/>
    <col min="10" max="10" width="8" style="73" customWidth="1"/>
    <col min="11" max="11" width="14.42578125" style="73" customWidth="1"/>
    <col min="12" max="12" width="21.140625" style="73" customWidth="1"/>
    <col min="13" max="16384" width="9.140625" style="73"/>
  </cols>
  <sheetData>
    <row r="1" spans="1:12" x14ac:dyDescent="0.25">
      <c r="A1" s="23"/>
      <c r="B1" s="131" t="s">
        <v>36</v>
      </c>
      <c r="C1" s="23" t="s">
        <v>35</v>
      </c>
      <c r="D1" s="23" t="s">
        <v>29</v>
      </c>
      <c r="E1" s="296" t="s">
        <v>102</v>
      </c>
      <c r="F1" s="296"/>
      <c r="G1" s="296"/>
      <c r="H1" s="296"/>
      <c r="I1" s="296"/>
      <c r="J1" s="296"/>
      <c r="K1" s="296"/>
      <c r="L1" s="296"/>
    </row>
    <row r="2" spans="1:12" x14ac:dyDescent="0.25">
      <c r="A2" s="23"/>
      <c r="B2" s="131" t="s">
        <v>33</v>
      </c>
      <c r="C2" s="23" t="s">
        <v>32</v>
      </c>
      <c r="D2" s="23" t="s">
        <v>29</v>
      </c>
      <c r="E2" s="296" t="s">
        <v>208</v>
      </c>
      <c r="F2" s="296"/>
      <c r="G2" s="296"/>
      <c r="H2" s="296"/>
      <c r="I2" s="296"/>
      <c r="J2" s="296"/>
      <c r="K2" s="296"/>
      <c r="L2" s="296"/>
    </row>
    <row r="3" spans="1:12" x14ac:dyDescent="0.25">
      <c r="A3" s="23"/>
      <c r="B3" s="131" t="s">
        <v>31</v>
      </c>
      <c r="C3" s="23" t="s">
        <v>30</v>
      </c>
      <c r="D3" s="23" t="s">
        <v>29</v>
      </c>
      <c r="E3" s="276" t="s">
        <v>101</v>
      </c>
      <c r="F3" s="276"/>
      <c r="G3" s="276"/>
      <c r="H3" s="276"/>
      <c r="I3" s="276"/>
      <c r="J3" s="276"/>
      <c r="K3" s="276"/>
      <c r="L3" s="276"/>
    </row>
    <row r="4" spans="1:12" x14ac:dyDescent="0.25">
      <c r="A4" s="130"/>
      <c r="B4" s="123"/>
      <c r="C4" s="123"/>
      <c r="D4" s="123"/>
      <c r="E4" s="276"/>
      <c r="F4" s="276"/>
      <c r="G4" s="276"/>
      <c r="H4" s="276"/>
      <c r="I4" s="276"/>
      <c r="J4" s="276"/>
      <c r="K4" s="276"/>
      <c r="L4" s="276"/>
    </row>
    <row r="5" spans="1:12" x14ac:dyDescent="0.25">
      <c r="A5" s="130"/>
      <c r="B5" s="123"/>
      <c r="C5" s="123"/>
      <c r="D5" s="123"/>
      <c r="E5" s="276"/>
      <c r="F5" s="276"/>
      <c r="G5" s="276"/>
      <c r="H5" s="276"/>
      <c r="I5" s="276"/>
      <c r="J5" s="276"/>
      <c r="K5" s="276"/>
      <c r="L5" s="276"/>
    </row>
    <row r="6" spans="1:12" ht="15.95" customHeight="1" x14ac:dyDescent="0.25">
      <c r="A6" s="72"/>
      <c r="B6" s="72"/>
      <c r="C6" s="72"/>
      <c r="D6" s="72"/>
      <c r="E6" s="131"/>
      <c r="F6" s="132"/>
      <c r="G6" s="132"/>
      <c r="H6" s="79"/>
      <c r="I6" s="79"/>
      <c r="J6" s="23"/>
      <c r="K6" s="23"/>
      <c r="L6" s="23"/>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126" t="s">
        <v>20</v>
      </c>
      <c r="G8" s="126" t="s">
        <v>19</v>
      </c>
      <c r="H8" s="126" t="s">
        <v>18</v>
      </c>
      <c r="I8" s="283"/>
      <c r="J8" s="283"/>
      <c r="K8" s="278"/>
      <c r="L8" s="278"/>
    </row>
    <row r="9" spans="1:12" ht="140.25" customHeight="1" x14ac:dyDescent="0.25">
      <c r="A9" s="199">
        <v>1</v>
      </c>
      <c r="B9" s="276" t="s">
        <v>100</v>
      </c>
      <c r="C9" s="276"/>
      <c r="D9" s="272" t="s">
        <v>6</v>
      </c>
      <c r="E9" s="272"/>
      <c r="F9" s="71">
        <f>SUM(F10:F14)</f>
        <v>270</v>
      </c>
      <c r="G9" s="71">
        <f>SUM(G10:G14)</f>
        <v>540</v>
      </c>
      <c r="H9" s="71">
        <f>AVERAGE(F9:G9)</f>
        <v>405</v>
      </c>
      <c r="I9" s="71">
        <v>300</v>
      </c>
      <c r="J9" s="130">
        <v>1</v>
      </c>
      <c r="K9" s="76">
        <f>(J9*H9)/I9</f>
        <v>1.35</v>
      </c>
      <c r="L9" s="7" t="s">
        <v>207</v>
      </c>
    </row>
    <row r="10" spans="1:12" ht="65.099999999999994" hidden="1" customHeight="1" x14ac:dyDescent="0.25">
      <c r="A10" s="118"/>
      <c r="B10" s="124" t="s">
        <v>3</v>
      </c>
      <c r="C10" s="127" t="s">
        <v>206</v>
      </c>
      <c r="D10" s="316"/>
      <c r="E10" s="316"/>
      <c r="F10" s="52">
        <f>15*7</f>
        <v>105</v>
      </c>
      <c r="G10" s="52">
        <v>210</v>
      </c>
      <c r="H10" s="49">
        <f t="shared" ref="H10:H43" si="0">AVERAGE(F10:G10)</f>
        <v>157.5</v>
      </c>
      <c r="I10" s="49"/>
      <c r="J10" s="133"/>
      <c r="K10" s="162"/>
      <c r="L10" s="146" t="s">
        <v>205</v>
      </c>
    </row>
    <row r="11" spans="1:12" ht="45" hidden="1" x14ac:dyDescent="0.25">
      <c r="A11" s="117"/>
      <c r="B11" s="122" t="s">
        <v>3</v>
      </c>
      <c r="C11" s="120" t="s">
        <v>204</v>
      </c>
      <c r="D11" s="311"/>
      <c r="E11" s="311"/>
      <c r="F11" s="6">
        <v>10</v>
      </c>
      <c r="G11" s="6">
        <v>20</v>
      </c>
      <c r="H11" s="71">
        <f t="shared" si="0"/>
        <v>15</v>
      </c>
      <c r="I11" s="71"/>
      <c r="J11" s="130"/>
      <c r="K11" s="78"/>
      <c r="L11" s="131"/>
    </row>
    <row r="12" spans="1:12" ht="45" hidden="1" x14ac:dyDescent="0.25">
      <c r="A12" s="117"/>
      <c r="B12" s="122" t="s">
        <v>3</v>
      </c>
      <c r="C12" s="120" t="s">
        <v>203</v>
      </c>
      <c r="D12" s="311"/>
      <c r="E12" s="311"/>
      <c r="F12" s="6">
        <v>120</v>
      </c>
      <c r="G12" s="6">
        <v>240</v>
      </c>
      <c r="H12" s="71">
        <f t="shared" si="0"/>
        <v>180</v>
      </c>
      <c r="I12" s="71"/>
      <c r="J12" s="130"/>
      <c r="K12" s="78"/>
      <c r="L12" s="131"/>
    </row>
    <row r="13" spans="1:12" ht="30" hidden="1" x14ac:dyDescent="0.25">
      <c r="A13" s="117"/>
      <c r="B13" s="122" t="s">
        <v>3</v>
      </c>
      <c r="C13" s="120" t="s">
        <v>202</v>
      </c>
      <c r="D13" s="311"/>
      <c r="E13" s="311"/>
      <c r="F13" s="6">
        <v>30</v>
      </c>
      <c r="G13" s="6">
        <v>60</v>
      </c>
      <c r="H13" s="71">
        <f t="shared" si="0"/>
        <v>45</v>
      </c>
      <c r="I13" s="71"/>
      <c r="J13" s="130"/>
      <c r="K13" s="78"/>
      <c r="L13" s="131"/>
    </row>
    <row r="14" spans="1:12" ht="60" hidden="1" x14ac:dyDescent="0.25">
      <c r="A14" s="117"/>
      <c r="B14" s="122" t="s">
        <v>3</v>
      </c>
      <c r="C14" s="120" t="s">
        <v>201</v>
      </c>
      <c r="D14" s="311"/>
      <c r="E14" s="311"/>
      <c r="F14" s="6">
        <v>5</v>
      </c>
      <c r="G14" s="6">
        <v>10</v>
      </c>
      <c r="H14" s="71">
        <f t="shared" si="0"/>
        <v>7.5</v>
      </c>
      <c r="I14" s="71"/>
      <c r="J14" s="130"/>
      <c r="K14" s="78"/>
      <c r="L14" s="131"/>
    </row>
    <row r="15" spans="1:12" ht="108.75" customHeight="1" x14ac:dyDescent="0.25">
      <c r="A15" s="199">
        <v>2</v>
      </c>
      <c r="B15" s="276" t="s">
        <v>99</v>
      </c>
      <c r="C15" s="276"/>
      <c r="D15" s="272" t="s">
        <v>6</v>
      </c>
      <c r="E15" s="272"/>
      <c r="F15" s="71">
        <f>SUM(F16:F20)</f>
        <v>68</v>
      </c>
      <c r="G15" s="71">
        <f>SUM(G16:G20)</f>
        <v>486</v>
      </c>
      <c r="H15" s="71">
        <f t="shared" si="0"/>
        <v>277</v>
      </c>
      <c r="I15" s="71">
        <v>300</v>
      </c>
      <c r="J15" s="130">
        <v>1</v>
      </c>
      <c r="K15" s="76">
        <f>(J15*H15)/I15</f>
        <v>0.92333333333333334</v>
      </c>
      <c r="L15" s="131"/>
    </row>
    <row r="16" spans="1:12" ht="30" hidden="1" x14ac:dyDescent="0.25">
      <c r="A16" s="172"/>
      <c r="B16" s="178" t="s">
        <v>3</v>
      </c>
      <c r="C16" s="181" t="s">
        <v>200</v>
      </c>
      <c r="D16" s="316"/>
      <c r="E16" s="316"/>
      <c r="F16" s="52">
        <v>5</v>
      </c>
      <c r="G16" s="52">
        <v>90</v>
      </c>
      <c r="H16" s="49">
        <f t="shared" si="0"/>
        <v>47.5</v>
      </c>
      <c r="I16" s="49"/>
      <c r="J16" s="180"/>
      <c r="K16" s="162"/>
      <c r="L16" s="179"/>
    </row>
    <row r="17" spans="1:12" ht="48" hidden="1" customHeight="1" x14ac:dyDescent="0.25">
      <c r="A17" s="171"/>
      <c r="B17" s="177" t="s">
        <v>3</v>
      </c>
      <c r="C17" s="174" t="s">
        <v>199</v>
      </c>
      <c r="D17" s="311"/>
      <c r="E17" s="311"/>
      <c r="F17" s="6">
        <v>15</v>
      </c>
      <c r="G17" s="6">
        <v>120</v>
      </c>
      <c r="H17" s="71">
        <f t="shared" si="0"/>
        <v>67.5</v>
      </c>
      <c r="I17" s="71"/>
      <c r="J17" s="130"/>
      <c r="K17" s="78"/>
      <c r="L17" s="131"/>
    </row>
    <row r="18" spans="1:12" ht="46.5" hidden="1" customHeight="1" x14ac:dyDescent="0.25">
      <c r="A18" s="117"/>
      <c r="B18" s="122" t="s">
        <v>3</v>
      </c>
      <c r="C18" s="120" t="s">
        <v>198</v>
      </c>
      <c r="D18" s="311"/>
      <c r="E18" s="311"/>
      <c r="F18" s="6">
        <v>30</v>
      </c>
      <c r="G18" s="6">
        <v>150</v>
      </c>
      <c r="H18" s="71">
        <f t="shared" si="0"/>
        <v>90</v>
      </c>
      <c r="I18" s="71"/>
      <c r="J18" s="130"/>
      <c r="K18" s="78"/>
      <c r="L18" s="131"/>
    </row>
    <row r="19" spans="1:12" ht="46.5" hidden="1" customHeight="1" x14ac:dyDescent="0.25">
      <c r="A19" s="117"/>
      <c r="B19" s="122" t="s">
        <v>3</v>
      </c>
      <c r="C19" s="120" t="s">
        <v>197</v>
      </c>
      <c r="D19" s="311"/>
      <c r="E19" s="311"/>
      <c r="F19" s="6">
        <v>15</v>
      </c>
      <c r="G19" s="6">
        <v>120</v>
      </c>
      <c r="H19" s="71">
        <f t="shared" si="0"/>
        <v>67.5</v>
      </c>
      <c r="I19" s="71"/>
      <c r="J19" s="130"/>
      <c r="K19" s="78"/>
      <c r="L19" s="131"/>
    </row>
    <row r="20" spans="1:12" ht="44.25" hidden="1" customHeight="1" x14ac:dyDescent="0.25">
      <c r="A20" s="117"/>
      <c r="B20" s="122" t="s">
        <v>3</v>
      </c>
      <c r="C20" s="120" t="s">
        <v>98</v>
      </c>
      <c r="D20" s="311"/>
      <c r="E20" s="311"/>
      <c r="F20" s="6">
        <v>3</v>
      </c>
      <c r="G20" s="6">
        <v>6</v>
      </c>
      <c r="H20" s="71">
        <f t="shared" si="0"/>
        <v>4.5</v>
      </c>
      <c r="I20" s="71"/>
      <c r="J20" s="130"/>
      <c r="K20" s="78"/>
      <c r="L20" s="131"/>
    </row>
    <row r="21" spans="1:12" ht="108.75" customHeight="1" x14ac:dyDescent="0.25">
      <c r="A21" s="117">
        <v>3</v>
      </c>
      <c r="B21" s="288" t="s">
        <v>97</v>
      </c>
      <c r="C21" s="288"/>
      <c r="D21" s="272" t="s">
        <v>6</v>
      </c>
      <c r="E21" s="272"/>
      <c r="F21" s="71">
        <f>SUM(F22:F28)</f>
        <v>258</v>
      </c>
      <c r="G21" s="71">
        <f>SUM(G22:G28)</f>
        <v>516</v>
      </c>
      <c r="H21" s="71">
        <f t="shared" si="0"/>
        <v>387</v>
      </c>
      <c r="I21" s="71">
        <v>1500</v>
      </c>
      <c r="J21" s="130">
        <v>1</v>
      </c>
      <c r="K21" s="76">
        <f>(J21*H21)/I21</f>
        <v>0.25800000000000001</v>
      </c>
      <c r="L21" s="131"/>
    </row>
    <row r="22" spans="1:12" ht="45" hidden="1" x14ac:dyDescent="0.25">
      <c r="A22" s="118"/>
      <c r="B22" s="124" t="s">
        <v>3</v>
      </c>
      <c r="C22" s="127" t="s">
        <v>96</v>
      </c>
      <c r="D22" s="316"/>
      <c r="E22" s="316"/>
      <c r="F22" s="52">
        <v>150</v>
      </c>
      <c r="G22" s="52">
        <v>300</v>
      </c>
      <c r="H22" s="49">
        <f t="shared" si="0"/>
        <v>225</v>
      </c>
      <c r="I22" s="49"/>
      <c r="J22" s="133"/>
      <c r="K22" s="162"/>
      <c r="L22" s="125"/>
    </row>
    <row r="23" spans="1:12" ht="63.75" hidden="1" customHeight="1" x14ac:dyDescent="0.25">
      <c r="A23" s="117"/>
      <c r="B23" s="122" t="s">
        <v>3</v>
      </c>
      <c r="C23" s="120" t="s">
        <v>95</v>
      </c>
      <c r="D23" s="311"/>
      <c r="E23" s="311"/>
      <c r="F23" s="6">
        <v>5</v>
      </c>
      <c r="G23" s="6">
        <v>10</v>
      </c>
      <c r="H23" s="71">
        <f t="shared" si="0"/>
        <v>7.5</v>
      </c>
      <c r="I23" s="71"/>
      <c r="J23" s="130"/>
      <c r="K23" s="78"/>
      <c r="L23" s="131"/>
    </row>
    <row r="24" spans="1:12" ht="48.75" hidden="1" customHeight="1" x14ac:dyDescent="0.25">
      <c r="A24" s="117"/>
      <c r="B24" s="122" t="s">
        <v>3</v>
      </c>
      <c r="C24" s="120" t="s">
        <v>94</v>
      </c>
      <c r="D24" s="311"/>
      <c r="E24" s="311"/>
      <c r="F24" s="6">
        <v>30</v>
      </c>
      <c r="G24" s="6">
        <v>60</v>
      </c>
      <c r="H24" s="71">
        <f t="shared" si="0"/>
        <v>45</v>
      </c>
      <c r="I24" s="71"/>
      <c r="J24" s="130"/>
      <c r="K24" s="78"/>
      <c r="L24" s="131"/>
    </row>
    <row r="25" spans="1:12" ht="63" hidden="1" customHeight="1" x14ac:dyDescent="0.25">
      <c r="A25" s="117"/>
      <c r="B25" s="122" t="s">
        <v>3</v>
      </c>
      <c r="C25" s="120" t="s">
        <v>93</v>
      </c>
      <c r="D25" s="311"/>
      <c r="E25" s="311"/>
      <c r="F25" s="6">
        <v>30</v>
      </c>
      <c r="G25" s="6">
        <v>60</v>
      </c>
      <c r="H25" s="71">
        <f t="shared" si="0"/>
        <v>45</v>
      </c>
      <c r="I25" s="71"/>
      <c r="J25" s="130"/>
      <c r="K25" s="78"/>
      <c r="L25" s="131"/>
    </row>
    <row r="26" spans="1:12" ht="30" hidden="1" x14ac:dyDescent="0.25">
      <c r="A26" s="117"/>
      <c r="B26" s="122" t="s">
        <v>3</v>
      </c>
      <c r="C26" s="120" t="s">
        <v>92</v>
      </c>
      <c r="D26" s="311"/>
      <c r="E26" s="311"/>
      <c r="F26" s="6">
        <v>10</v>
      </c>
      <c r="G26" s="6">
        <v>20</v>
      </c>
      <c r="H26" s="71">
        <f t="shared" si="0"/>
        <v>15</v>
      </c>
      <c r="I26" s="71"/>
      <c r="J26" s="130"/>
      <c r="K26" s="78"/>
      <c r="L26" s="131"/>
    </row>
    <row r="27" spans="1:12" ht="48" hidden="1" customHeight="1" x14ac:dyDescent="0.25">
      <c r="A27" s="117"/>
      <c r="B27" s="122" t="s">
        <v>3</v>
      </c>
      <c r="C27" s="120" t="s">
        <v>91</v>
      </c>
      <c r="D27" s="311"/>
      <c r="E27" s="311"/>
      <c r="F27" s="6">
        <v>30</v>
      </c>
      <c r="G27" s="6">
        <v>60</v>
      </c>
      <c r="H27" s="71">
        <f t="shared" si="0"/>
        <v>45</v>
      </c>
      <c r="I27" s="71"/>
      <c r="J27" s="130"/>
      <c r="K27" s="78"/>
      <c r="L27" s="131"/>
    </row>
    <row r="28" spans="1:12" ht="48.95" hidden="1" customHeight="1" x14ac:dyDescent="0.25">
      <c r="A28" s="199"/>
      <c r="B28" s="202" t="s">
        <v>3</v>
      </c>
      <c r="C28" s="200" t="s">
        <v>90</v>
      </c>
      <c r="D28" s="311"/>
      <c r="E28" s="311"/>
      <c r="F28" s="6">
        <v>3</v>
      </c>
      <c r="G28" s="6">
        <v>6</v>
      </c>
      <c r="H28" s="71">
        <f t="shared" si="0"/>
        <v>4.5</v>
      </c>
      <c r="I28" s="71"/>
      <c r="J28" s="130"/>
      <c r="K28" s="78"/>
      <c r="L28" s="131"/>
    </row>
    <row r="29" spans="1:12" ht="94.5" customHeight="1" x14ac:dyDescent="0.25">
      <c r="A29" s="199">
        <v>4</v>
      </c>
      <c r="B29" s="288" t="s">
        <v>89</v>
      </c>
      <c r="C29" s="288"/>
      <c r="D29" s="272" t="s">
        <v>6</v>
      </c>
      <c r="E29" s="272"/>
      <c r="F29" s="71">
        <f>SUM(F30:F31)</f>
        <v>10</v>
      </c>
      <c r="G29" s="71">
        <f>SUM(G30:G31)</f>
        <v>20</v>
      </c>
      <c r="H29" s="71">
        <f t="shared" si="0"/>
        <v>15</v>
      </c>
      <c r="I29" s="71">
        <v>300</v>
      </c>
      <c r="J29" s="130">
        <v>1</v>
      </c>
      <c r="K29" s="76">
        <f>(J29*H29)/I29</f>
        <v>0.05</v>
      </c>
      <c r="L29" s="131"/>
    </row>
    <row r="30" spans="1:12" ht="65.25" hidden="1" customHeight="1" x14ac:dyDescent="0.25">
      <c r="A30" s="117"/>
      <c r="B30" s="122" t="s">
        <v>3</v>
      </c>
      <c r="C30" s="120" t="s">
        <v>88</v>
      </c>
      <c r="D30" s="311"/>
      <c r="E30" s="311"/>
      <c r="F30" s="6">
        <v>5</v>
      </c>
      <c r="G30" s="6">
        <v>10</v>
      </c>
      <c r="H30" s="71">
        <f t="shared" si="0"/>
        <v>7.5</v>
      </c>
      <c r="I30" s="71"/>
      <c r="J30" s="130"/>
      <c r="K30" s="78"/>
      <c r="L30" s="131"/>
    </row>
    <row r="31" spans="1:12" ht="63.75" hidden="1" customHeight="1" x14ac:dyDescent="0.25">
      <c r="A31" s="117"/>
      <c r="B31" s="122" t="s">
        <v>3</v>
      </c>
      <c r="C31" s="120" t="s">
        <v>87</v>
      </c>
      <c r="D31" s="311"/>
      <c r="E31" s="311"/>
      <c r="F31" s="6">
        <v>5</v>
      </c>
      <c r="G31" s="6">
        <v>10</v>
      </c>
      <c r="H31" s="71">
        <f t="shared" si="0"/>
        <v>7.5</v>
      </c>
      <c r="I31" s="71"/>
      <c r="J31" s="130"/>
      <c r="K31" s="78"/>
      <c r="L31" s="131"/>
    </row>
    <row r="32" spans="1:12" ht="111.75" customHeight="1" x14ac:dyDescent="0.25">
      <c r="A32" s="184">
        <v>5</v>
      </c>
      <c r="B32" s="288" t="s">
        <v>86</v>
      </c>
      <c r="C32" s="288"/>
      <c r="D32" s="272" t="s">
        <v>6</v>
      </c>
      <c r="E32" s="272"/>
      <c r="F32" s="71">
        <f>SUM(F33:F35)</f>
        <v>48</v>
      </c>
      <c r="G32" s="71">
        <f>SUM(G33:G35)</f>
        <v>96</v>
      </c>
      <c r="H32" s="71">
        <f t="shared" si="0"/>
        <v>72</v>
      </c>
      <c r="I32" s="71">
        <v>300</v>
      </c>
      <c r="J32" s="130">
        <v>1</v>
      </c>
      <c r="K32" s="76">
        <f>(J32*H32)/I32</f>
        <v>0.24</v>
      </c>
      <c r="L32" s="131"/>
    </row>
    <row r="33" spans="1:12" ht="62.25" hidden="1" customHeight="1" x14ac:dyDescent="0.25">
      <c r="A33" s="117"/>
      <c r="B33" s="122" t="s">
        <v>3</v>
      </c>
      <c r="C33" s="116" t="s">
        <v>85</v>
      </c>
      <c r="D33" s="311"/>
      <c r="E33" s="311"/>
      <c r="F33" s="6">
        <v>30</v>
      </c>
      <c r="G33" s="6">
        <v>60</v>
      </c>
      <c r="H33" s="71">
        <f t="shared" si="0"/>
        <v>45</v>
      </c>
      <c r="I33" s="71"/>
      <c r="J33" s="130"/>
      <c r="K33" s="78"/>
      <c r="L33" s="131"/>
    </row>
    <row r="34" spans="1:12" ht="45" hidden="1" x14ac:dyDescent="0.25">
      <c r="A34" s="117"/>
      <c r="B34" s="122" t="s">
        <v>3</v>
      </c>
      <c r="C34" s="116" t="s">
        <v>84</v>
      </c>
      <c r="D34" s="311"/>
      <c r="E34" s="311"/>
      <c r="F34" s="6">
        <v>15</v>
      </c>
      <c r="G34" s="6">
        <v>30</v>
      </c>
      <c r="H34" s="71">
        <f t="shared" si="0"/>
        <v>22.5</v>
      </c>
      <c r="I34" s="71"/>
      <c r="J34" s="130"/>
      <c r="K34" s="78"/>
      <c r="L34" s="131"/>
    </row>
    <row r="35" spans="1:12" ht="60" hidden="1" x14ac:dyDescent="0.25">
      <c r="A35" s="117"/>
      <c r="B35" s="122" t="s">
        <v>3</v>
      </c>
      <c r="C35" s="120" t="s">
        <v>83</v>
      </c>
      <c r="D35" s="311"/>
      <c r="E35" s="311"/>
      <c r="F35" s="6">
        <v>3</v>
      </c>
      <c r="G35" s="6">
        <v>6</v>
      </c>
      <c r="H35" s="71">
        <f t="shared" si="0"/>
        <v>4.5</v>
      </c>
      <c r="I35" s="71"/>
      <c r="J35" s="130"/>
      <c r="K35" s="78"/>
      <c r="L35" s="131"/>
    </row>
    <row r="36" spans="1:12" ht="78" customHeight="1" x14ac:dyDescent="0.25">
      <c r="A36" s="117">
        <v>6</v>
      </c>
      <c r="B36" s="276" t="s">
        <v>82</v>
      </c>
      <c r="C36" s="276"/>
      <c r="D36" s="272" t="s">
        <v>6</v>
      </c>
      <c r="E36" s="272"/>
      <c r="F36" s="71">
        <f>SUM(F37:F39)</f>
        <v>105</v>
      </c>
      <c r="G36" s="71">
        <f>SUM(G37:G39)</f>
        <v>210</v>
      </c>
      <c r="H36" s="71">
        <f t="shared" si="0"/>
        <v>157.5</v>
      </c>
      <c r="I36" s="71">
        <v>6000</v>
      </c>
      <c r="J36" s="130">
        <v>1</v>
      </c>
      <c r="K36" s="76">
        <f>(J36*H36)/I36</f>
        <v>2.6249999999999999E-2</v>
      </c>
      <c r="L36" s="23"/>
    </row>
    <row r="37" spans="1:12" hidden="1" x14ac:dyDescent="0.25">
      <c r="A37" s="117"/>
      <c r="B37" s="122" t="s">
        <v>3</v>
      </c>
      <c r="C37" s="120" t="s">
        <v>43</v>
      </c>
      <c r="D37" s="272"/>
      <c r="E37" s="272"/>
      <c r="F37" s="71">
        <v>60</v>
      </c>
      <c r="G37" s="6">
        <v>120</v>
      </c>
      <c r="H37" s="71">
        <f t="shared" si="0"/>
        <v>90</v>
      </c>
      <c r="I37" s="71"/>
      <c r="J37" s="130"/>
      <c r="K37" s="8"/>
      <c r="L37" s="23"/>
    </row>
    <row r="38" spans="1:12" hidden="1" x14ac:dyDescent="0.25">
      <c r="A38" s="117"/>
      <c r="B38" s="122" t="s">
        <v>3</v>
      </c>
      <c r="C38" s="120" t="s">
        <v>42</v>
      </c>
      <c r="D38" s="272"/>
      <c r="E38" s="272"/>
      <c r="F38" s="6">
        <v>30</v>
      </c>
      <c r="G38" s="71">
        <v>60</v>
      </c>
      <c r="H38" s="71">
        <f t="shared" si="0"/>
        <v>45</v>
      </c>
      <c r="I38" s="71"/>
      <c r="J38" s="130"/>
      <c r="K38" s="8"/>
      <c r="L38" s="23"/>
    </row>
    <row r="39" spans="1:12" ht="30" hidden="1" x14ac:dyDescent="0.25">
      <c r="A39" s="184"/>
      <c r="B39" s="186" t="s">
        <v>3</v>
      </c>
      <c r="C39" s="195" t="s">
        <v>41</v>
      </c>
      <c r="D39" s="272"/>
      <c r="E39" s="272"/>
      <c r="F39" s="6">
        <v>15</v>
      </c>
      <c r="G39" s="6">
        <v>30</v>
      </c>
      <c r="H39" s="71">
        <f t="shared" si="0"/>
        <v>22.5</v>
      </c>
      <c r="I39" s="71"/>
      <c r="J39" s="130"/>
      <c r="K39" s="8"/>
      <c r="L39" s="23"/>
    </row>
    <row r="40" spans="1:12" ht="62.25" customHeight="1" x14ac:dyDescent="0.25">
      <c r="A40" s="199">
        <v>7</v>
      </c>
      <c r="B40" s="276" t="s">
        <v>81</v>
      </c>
      <c r="C40" s="276"/>
      <c r="D40" s="275" t="s">
        <v>6</v>
      </c>
      <c r="E40" s="272"/>
      <c r="F40" s="71">
        <f>SUM(F41:F43)</f>
        <v>320</v>
      </c>
      <c r="G40" s="71">
        <f>SUM(G41:G43)</f>
        <v>940</v>
      </c>
      <c r="H40" s="71">
        <f t="shared" si="0"/>
        <v>630</v>
      </c>
      <c r="I40" s="71">
        <v>72000</v>
      </c>
      <c r="J40" s="130">
        <v>6</v>
      </c>
      <c r="K40" s="76">
        <f>(J40*H40)/I40</f>
        <v>5.2499999999999998E-2</v>
      </c>
      <c r="L40" s="7" t="s">
        <v>196</v>
      </c>
    </row>
    <row r="41" spans="1:12" ht="30" hidden="1" x14ac:dyDescent="0.25">
      <c r="A41" s="117"/>
      <c r="B41" s="122" t="s">
        <v>3</v>
      </c>
      <c r="C41" s="120" t="s">
        <v>39</v>
      </c>
      <c r="D41" s="272"/>
      <c r="E41" s="272"/>
      <c r="F41" s="6">
        <v>5</v>
      </c>
      <c r="G41" s="6">
        <v>10</v>
      </c>
      <c r="H41" s="71">
        <f t="shared" si="0"/>
        <v>7.5</v>
      </c>
      <c r="I41" s="71"/>
      <c r="J41" s="130"/>
      <c r="K41" s="78"/>
      <c r="L41" s="23"/>
    </row>
    <row r="42" spans="1:12" hidden="1" x14ac:dyDescent="0.25">
      <c r="A42" s="117"/>
      <c r="B42" s="122" t="s">
        <v>3</v>
      </c>
      <c r="C42" s="120" t="s">
        <v>38</v>
      </c>
      <c r="D42" s="272"/>
      <c r="E42" s="272"/>
      <c r="F42" s="6">
        <v>300</v>
      </c>
      <c r="G42" s="6">
        <v>900</v>
      </c>
      <c r="H42" s="71">
        <f t="shared" si="0"/>
        <v>600</v>
      </c>
      <c r="I42" s="71"/>
      <c r="J42" s="130"/>
      <c r="K42" s="78"/>
      <c r="L42" s="23"/>
    </row>
    <row r="43" spans="1:12" ht="30" hidden="1" x14ac:dyDescent="0.25">
      <c r="A43" s="199"/>
      <c r="B43" s="202" t="s">
        <v>3</v>
      </c>
      <c r="C43" s="200" t="s">
        <v>37</v>
      </c>
      <c r="D43" s="272"/>
      <c r="E43" s="272"/>
      <c r="F43" s="71">
        <v>15</v>
      </c>
      <c r="G43" s="71">
        <v>30</v>
      </c>
      <c r="H43" s="71">
        <f t="shared" si="0"/>
        <v>22.5</v>
      </c>
      <c r="I43" s="71"/>
      <c r="J43" s="130"/>
      <c r="K43" s="78"/>
      <c r="L43" s="23"/>
    </row>
    <row r="44" spans="1:12" ht="15" customHeight="1" x14ac:dyDescent="0.25">
      <c r="A44" s="298" t="s">
        <v>1</v>
      </c>
      <c r="B44" s="298"/>
      <c r="C44" s="298"/>
      <c r="D44" s="298"/>
      <c r="E44" s="298"/>
      <c r="F44" s="298"/>
      <c r="G44" s="298"/>
      <c r="H44" s="298"/>
      <c r="I44" s="298"/>
      <c r="J44" s="298"/>
      <c r="K44" s="249">
        <f>SUM(K9:K43)</f>
        <v>2.9000833333333338</v>
      </c>
      <c r="L44" s="203"/>
    </row>
    <row r="45" spans="1:12" ht="15.95" customHeight="1" x14ac:dyDescent="0.25">
      <c r="A45" s="299" t="s">
        <v>0</v>
      </c>
      <c r="B45" s="299"/>
      <c r="C45" s="299"/>
      <c r="D45" s="299"/>
      <c r="E45" s="299"/>
      <c r="F45" s="299"/>
      <c r="G45" s="299"/>
      <c r="H45" s="299"/>
      <c r="I45" s="299"/>
      <c r="J45" s="299"/>
      <c r="K45" s="247">
        <f>SUM(K9:K43)</f>
        <v>2.9000833333333338</v>
      </c>
      <c r="L45" s="45"/>
    </row>
  </sheetData>
  <mergeCells count="55">
    <mergeCell ref="D43:E43"/>
    <mergeCell ref="A44:J44"/>
    <mergeCell ref="A45:J45"/>
    <mergeCell ref="D38:E38"/>
    <mergeCell ref="D39:E39"/>
    <mergeCell ref="B40:C40"/>
    <mergeCell ref="D40:E40"/>
    <mergeCell ref="D41:E41"/>
    <mergeCell ref="D42:E42"/>
    <mergeCell ref="D37:E37"/>
    <mergeCell ref="D28:E28"/>
    <mergeCell ref="B29:C29"/>
    <mergeCell ref="D29:E29"/>
    <mergeCell ref="D30:E30"/>
    <mergeCell ref="D31:E31"/>
    <mergeCell ref="B32:C32"/>
    <mergeCell ref="D32:E32"/>
    <mergeCell ref="D33:E33"/>
    <mergeCell ref="D34:E34"/>
    <mergeCell ref="D35:E35"/>
    <mergeCell ref="B36:C36"/>
    <mergeCell ref="D36:E36"/>
    <mergeCell ref="D27:E27"/>
    <mergeCell ref="D16:E16"/>
    <mergeCell ref="D17:E17"/>
    <mergeCell ref="D18:E18"/>
    <mergeCell ref="D19:E19"/>
    <mergeCell ref="D20:E20"/>
    <mergeCell ref="D22:E22"/>
    <mergeCell ref="D23:E23"/>
    <mergeCell ref="D24:E24"/>
    <mergeCell ref="D25:E25"/>
    <mergeCell ref="D26:E26"/>
    <mergeCell ref="B21:C21"/>
    <mergeCell ref="D21:E21"/>
    <mergeCell ref="D11:E11"/>
    <mergeCell ref="D12:E12"/>
    <mergeCell ref="D13:E13"/>
    <mergeCell ref="D14:E14"/>
    <mergeCell ref="B15:C15"/>
    <mergeCell ref="D15:E15"/>
    <mergeCell ref="E1:L1"/>
    <mergeCell ref="E2:L2"/>
    <mergeCell ref="D10:E10"/>
    <mergeCell ref="E3:L5"/>
    <mergeCell ref="A7:A8"/>
    <mergeCell ref="B7:C8"/>
    <mergeCell ref="D7:E8"/>
    <mergeCell ref="F7:H7"/>
    <mergeCell ref="I7:I8"/>
    <mergeCell ref="J7:J8"/>
    <mergeCell ref="K7:K8"/>
    <mergeCell ref="L7:L8"/>
    <mergeCell ref="B9:C9"/>
    <mergeCell ref="D9:E9"/>
  </mergeCells>
  <printOptions horizontalCentered="1"/>
  <pageMargins left="1.5748031496062993" right="1.1811023622047245" top="1.1811023622047245" bottom="1.1811023622047245" header="1.1811023622047201" footer="0"/>
  <pageSetup paperSize="9" scale="58" firstPageNumber="223" fitToHeight="0" orientation="portrait" r:id="rId1"/>
  <headerFooter differentOddEven="1">
    <oddHeader>&amp;L&amp;P</oddHeader>
    <evenHeader>&amp;R&amp;P</even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4"/>
  <sheetViews>
    <sheetView view="pageBreakPreview" topLeftCell="A314" zoomScale="98" zoomScaleNormal="100" zoomScaleSheetLayoutView="98" workbookViewId="0">
      <selection activeCell="C8" sqref="C8"/>
    </sheetView>
  </sheetViews>
  <sheetFormatPr defaultRowHeight="15" x14ac:dyDescent="0.25"/>
  <cols>
    <col min="1" max="1" width="4.42578125" style="205" customWidth="1"/>
    <col min="2" max="2" width="3" style="1" customWidth="1"/>
    <col min="3" max="3" width="32.28515625" style="1" customWidth="1"/>
    <col min="4" max="4" width="2.7109375" style="1" customWidth="1"/>
    <col min="5" max="5" width="7" style="1" customWidth="1"/>
    <col min="6" max="6" width="7.5703125" style="1" customWidth="1"/>
    <col min="7" max="7" width="9.28515625" style="1" customWidth="1"/>
    <col min="8" max="8" width="8.28515625" style="1" customWidth="1"/>
    <col min="9" max="9" width="10.28515625" style="1" customWidth="1"/>
    <col min="10" max="10" width="8.85546875" style="1" customWidth="1"/>
    <col min="11" max="11" width="15" style="1" customWidth="1"/>
    <col min="12" max="12" width="17" style="1" customWidth="1"/>
    <col min="13" max="16384" width="9.140625" style="1"/>
  </cols>
  <sheetData>
    <row r="1" spans="1:12" x14ac:dyDescent="0.25">
      <c r="A1" s="280" t="s">
        <v>1305</v>
      </c>
      <c r="B1" s="280"/>
      <c r="C1" s="280"/>
      <c r="D1" s="280"/>
      <c r="E1" s="280"/>
      <c r="F1" s="280"/>
      <c r="G1" s="280"/>
      <c r="H1" s="280"/>
      <c r="I1" s="280"/>
      <c r="J1" s="280"/>
      <c r="K1" s="280"/>
      <c r="L1" s="280"/>
    </row>
    <row r="2" spans="1:12" x14ac:dyDescent="0.25">
      <c r="A2" s="4"/>
      <c r="B2" s="4"/>
      <c r="C2" s="2"/>
      <c r="D2" s="5"/>
      <c r="E2" s="4"/>
      <c r="F2" s="4"/>
      <c r="G2" s="4"/>
      <c r="H2" s="3"/>
      <c r="I2" s="3"/>
      <c r="J2" s="3"/>
      <c r="K2" s="3"/>
      <c r="L2" s="2"/>
    </row>
    <row r="3" spans="1:12" ht="15" customHeight="1" x14ac:dyDescent="0.25">
      <c r="A3" s="4"/>
      <c r="B3" s="4" t="s">
        <v>36</v>
      </c>
      <c r="C3" s="2" t="s">
        <v>35</v>
      </c>
      <c r="D3" s="3" t="s">
        <v>29</v>
      </c>
      <c r="E3" s="9" t="s">
        <v>195</v>
      </c>
      <c r="F3" s="9"/>
      <c r="G3" s="9"/>
      <c r="H3" s="9"/>
      <c r="I3" s="9"/>
      <c r="J3" s="9"/>
      <c r="K3" s="9"/>
      <c r="L3" s="2"/>
    </row>
    <row r="4" spans="1:12" ht="15" customHeight="1" x14ac:dyDescent="0.25">
      <c r="A4" s="4"/>
      <c r="B4" s="4" t="s">
        <v>33</v>
      </c>
      <c r="C4" s="2" t="s">
        <v>32</v>
      </c>
      <c r="D4" s="3" t="s">
        <v>29</v>
      </c>
      <c r="E4" s="9" t="s">
        <v>1304</v>
      </c>
      <c r="F4" s="9"/>
      <c r="G4" s="9"/>
      <c r="H4" s="9"/>
      <c r="I4" s="9"/>
      <c r="J4" s="9"/>
      <c r="K4" s="9"/>
      <c r="L4" s="2"/>
    </row>
    <row r="5" spans="1:12" x14ac:dyDescent="0.25">
      <c r="A5" s="4"/>
      <c r="B5" s="4" t="s">
        <v>31</v>
      </c>
      <c r="C5" s="2" t="s">
        <v>30</v>
      </c>
      <c r="D5" s="3" t="s">
        <v>29</v>
      </c>
      <c r="E5" s="276" t="s">
        <v>1303</v>
      </c>
      <c r="F5" s="276"/>
      <c r="G5" s="276"/>
      <c r="H5" s="276"/>
      <c r="I5" s="276"/>
      <c r="J5" s="276"/>
      <c r="K5" s="276"/>
      <c r="L5" s="276"/>
    </row>
    <row r="6" spans="1:12" x14ac:dyDescent="0.25">
      <c r="A6" s="204"/>
      <c r="B6" s="33"/>
      <c r="C6" s="32"/>
      <c r="D6" s="11"/>
      <c r="E6" s="276"/>
      <c r="F6" s="276"/>
      <c r="G6" s="276"/>
      <c r="H6" s="276"/>
      <c r="I6" s="276"/>
      <c r="J6" s="276"/>
      <c r="K6" s="276"/>
      <c r="L6" s="276"/>
    </row>
    <row r="7" spans="1:12" x14ac:dyDescent="0.25">
      <c r="A7" s="204"/>
      <c r="B7" s="33"/>
      <c r="C7" s="32"/>
      <c r="D7" s="11"/>
      <c r="E7" s="276"/>
      <c r="F7" s="276"/>
      <c r="G7" s="276"/>
      <c r="H7" s="276"/>
      <c r="I7" s="276"/>
      <c r="J7" s="276"/>
      <c r="K7" s="276"/>
      <c r="L7" s="276"/>
    </row>
    <row r="8" spans="1:12" ht="75" customHeight="1" x14ac:dyDescent="0.25">
      <c r="A8" s="204"/>
      <c r="B8" s="33"/>
      <c r="C8" s="32"/>
      <c r="D8" s="11"/>
      <c r="E8" s="276"/>
      <c r="F8" s="276"/>
      <c r="G8" s="276"/>
      <c r="H8" s="276"/>
      <c r="I8" s="276"/>
      <c r="J8" s="276"/>
      <c r="K8" s="276"/>
      <c r="L8" s="276"/>
    </row>
    <row r="9" spans="1:12" ht="21" customHeight="1" x14ac:dyDescent="0.25">
      <c r="A9" s="204"/>
      <c r="B9" s="33"/>
      <c r="C9" s="32"/>
      <c r="D9" s="11"/>
      <c r="E9" s="35"/>
      <c r="F9" s="35"/>
      <c r="G9" s="35"/>
      <c r="H9" s="35"/>
      <c r="I9" s="35"/>
      <c r="J9" s="35"/>
      <c r="K9" s="35"/>
      <c r="L9" s="35"/>
    </row>
    <row r="10" spans="1:12" ht="32.25" customHeight="1" x14ac:dyDescent="0.25">
      <c r="A10" s="277" t="s">
        <v>28</v>
      </c>
      <c r="B10" s="277" t="s">
        <v>27</v>
      </c>
      <c r="C10" s="277"/>
      <c r="D10" s="277" t="s">
        <v>26</v>
      </c>
      <c r="E10" s="277"/>
      <c r="F10" s="281" t="s">
        <v>25</v>
      </c>
      <c r="G10" s="281"/>
      <c r="H10" s="281"/>
      <c r="I10" s="282" t="s">
        <v>24</v>
      </c>
      <c r="J10" s="282" t="s">
        <v>23</v>
      </c>
      <c r="K10" s="277" t="s">
        <v>22</v>
      </c>
      <c r="L10" s="277" t="s">
        <v>21</v>
      </c>
    </row>
    <row r="11" spans="1:12" ht="32.25" customHeight="1" x14ac:dyDescent="0.25">
      <c r="A11" s="278"/>
      <c r="B11" s="278"/>
      <c r="C11" s="278"/>
      <c r="D11" s="278"/>
      <c r="E11" s="278"/>
      <c r="F11" s="44" t="s">
        <v>20</v>
      </c>
      <c r="G11" s="44" t="s">
        <v>19</v>
      </c>
      <c r="H11" s="44" t="s">
        <v>18</v>
      </c>
      <c r="I11" s="283"/>
      <c r="J11" s="283"/>
      <c r="K11" s="278"/>
      <c r="L11" s="278"/>
    </row>
    <row r="12" spans="1:12" ht="165" customHeight="1" x14ac:dyDescent="0.25">
      <c r="A12" s="199">
        <v>1</v>
      </c>
      <c r="B12" s="279" t="s">
        <v>1302</v>
      </c>
      <c r="C12" s="279"/>
      <c r="D12" s="275" t="s">
        <v>140</v>
      </c>
      <c r="E12" s="272"/>
      <c r="F12" s="13">
        <f>SUM(F13:F19)</f>
        <v>495</v>
      </c>
      <c r="G12" s="13">
        <f>SUM(G13:G19)</f>
        <v>990</v>
      </c>
      <c r="H12" s="13">
        <f t="shared" ref="H12:H75" si="0">AVERAGE(F12:G12)</f>
        <v>742.5</v>
      </c>
      <c r="I12" s="13">
        <v>72000</v>
      </c>
      <c r="J12" s="19">
        <v>13</v>
      </c>
      <c r="K12" s="12">
        <f>(H12*J12)/I12</f>
        <v>0.1340625</v>
      </c>
      <c r="L12" s="198"/>
    </row>
    <row r="13" spans="1:12" ht="140.1" hidden="1" customHeight="1" x14ac:dyDescent="0.25">
      <c r="A13" s="184"/>
      <c r="B13" s="14" t="s">
        <v>3</v>
      </c>
      <c r="C13" s="174" t="s">
        <v>1301</v>
      </c>
      <c r="D13" s="272"/>
      <c r="E13" s="272"/>
      <c r="F13" s="13">
        <v>150</v>
      </c>
      <c r="G13" s="13">
        <v>300</v>
      </c>
      <c r="H13" s="13">
        <f t="shared" si="0"/>
        <v>225</v>
      </c>
      <c r="I13" s="71"/>
      <c r="J13" s="130"/>
      <c r="K13" s="12"/>
      <c r="L13" s="169"/>
    </row>
    <row r="14" spans="1:12" ht="47.25" hidden="1" customHeight="1" x14ac:dyDescent="0.25">
      <c r="A14" s="184"/>
      <c r="B14" s="14" t="s">
        <v>3</v>
      </c>
      <c r="C14" s="35" t="s">
        <v>1300</v>
      </c>
      <c r="D14" s="272"/>
      <c r="E14" s="272"/>
      <c r="F14" s="13">
        <v>15</v>
      </c>
      <c r="G14" s="13">
        <v>30</v>
      </c>
      <c r="H14" s="13">
        <f t="shared" si="0"/>
        <v>22.5</v>
      </c>
      <c r="I14" s="36"/>
      <c r="J14" s="39"/>
      <c r="K14" s="12"/>
      <c r="L14" s="37"/>
    </row>
    <row r="15" spans="1:12" ht="150.75" hidden="1" customHeight="1" x14ac:dyDescent="0.25">
      <c r="A15" s="183"/>
      <c r="B15" s="46" t="s">
        <v>3</v>
      </c>
      <c r="C15" s="181" t="s">
        <v>1299</v>
      </c>
      <c r="D15" s="273"/>
      <c r="E15" s="273"/>
      <c r="F15" s="48">
        <v>15</v>
      </c>
      <c r="G15" s="48">
        <v>30</v>
      </c>
      <c r="H15" s="48">
        <f t="shared" si="0"/>
        <v>22.5</v>
      </c>
      <c r="I15" s="49"/>
      <c r="J15" s="180"/>
      <c r="K15" s="51"/>
      <c r="L15" s="170"/>
    </row>
    <row r="16" spans="1:12" ht="154.5" hidden="1" customHeight="1" x14ac:dyDescent="0.25">
      <c r="A16" s="184"/>
      <c r="B16" s="14" t="s">
        <v>3</v>
      </c>
      <c r="C16" s="174" t="s">
        <v>1298</v>
      </c>
      <c r="D16" s="272"/>
      <c r="E16" s="272"/>
      <c r="F16" s="13">
        <v>15</v>
      </c>
      <c r="G16" s="13">
        <v>30</v>
      </c>
      <c r="H16" s="13">
        <f t="shared" si="0"/>
        <v>22.5</v>
      </c>
      <c r="I16" s="71"/>
      <c r="J16" s="130"/>
      <c r="K16" s="12"/>
      <c r="L16" s="169"/>
    </row>
    <row r="17" spans="1:12" ht="30.75" hidden="1" customHeight="1" x14ac:dyDescent="0.25">
      <c r="A17" s="184"/>
      <c r="B17" s="14" t="s">
        <v>3</v>
      </c>
      <c r="C17" s="174" t="s">
        <v>194</v>
      </c>
      <c r="D17" s="272"/>
      <c r="E17" s="272"/>
      <c r="F17" s="13">
        <v>120</v>
      </c>
      <c r="G17" s="13">
        <v>240</v>
      </c>
      <c r="H17" s="13">
        <f t="shared" si="0"/>
        <v>180</v>
      </c>
      <c r="I17" s="71"/>
      <c r="J17" s="130"/>
      <c r="K17" s="12"/>
      <c r="L17" s="169"/>
    </row>
    <row r="18" spans="1:12" ht="154.5" hidden="1" customHeight="1" x14ac:dyDescent="0.25">
      <c r="A18" s="183"/>
      <c r="B18" s="46" t="s">
        <v>3</v>
      </c>
      <c r="C18" s="181" t="s">
        <v>1297</v>
      </c>
      <c r="D18" s="273"/>
      <c r="E18" s="273"/>
      <c r="F18" s="48">
        <v>60</v>
      </c>
      <c r="G18" s="48">
        <v>120</v>
      </c>
      <c r="H18" s="48">
        <f t="shared" si="0"/>
        <v>90</v>
      </c>
      <c r="I18" s="49"/>
      <c r="J18" s="180"/>
      <c r="K18" s="51"/>
      <c r="L18" s="170" t="s">
        <v>1296</v>
      </c>
    </row>
    <row r="19" spans="1:12" ht="45.75" hidden="1" customHeight="1" x14ac:dyDescent="0.25">
      <c r="A19" s="184"/>
      <c r="B19" s="14" t="s">
        <v>3</v>
      </c>
      <c r="C19" s="35" t="s">
        <v>1295</v>
      </c>
      <c r="D19" s="272"/>
      <c r="E19" s="272"/>
      <c r="F19" s="13">
        <v>120</v>
      </c>
      <c r="G19" s="13">
        <v>240</v>
      </c>
      <c r="H19" s="13">
        <f t="shared" si="0"/>
        <v>180</v>
      </c>
      <c r="I19" s="36"/>
      <c r="J19" s="39"/>
      <c r="K19" s="12"/>
      <c r="L19" s="37" t="s">
        <v>1294</v>
      </c>
    </row>
    <row r="20" spans="1:12" ht="93.75" customHeight="1" x14ac:dyDescent="0.25">
      <c r="A20" s="199">
        <v>2</v>
      </c>
      <c r="B20" s="274" t="s">
        <v>1293</v>
      </c>
      <c r="C20" s="274"/>
      <c r="D20" s="275" t="s">
        <v>140</v>
      </c>
      <c r="E20" s="272"/>
      <c r="F20" s="13">
        <f>SUM(F21:F27)</f>
        <v>6210</v>
      </c>
      <c r="G20" s="13">
        <f>SUM(G21:G27)</f>
        <v>12420</v>
      </c>
      <c r="H20" s="13">
        <f t="shared" si="0"/>
        <v>9315</v>
      </c>
      <c r="I20" s="13">
        <v>72000</v>
      </c>
      <c r="J20" s="19">
        <v>1</v>
      </c>
      <c r="K20" s="12">
        <f>(H20*J20)/I20</f>
        <v>0.12937499999999999</v>
      </c>
      <c r="L20" s="198"/>
    </row>
    <row r="21" spans="1:12" ht="62.25" hidden="1" customHeight="1" x14ac:dyDescent="0.25">
      <c r="A21" s="184"/>
      <c r="B21" s="14" t="s">
        <v>3</v>
      </c>
      <c r="C21" s="35" t="s">
        <v>1292</v>
      </c>
      <c r="D21" s="272"/>
      <c r="E21" s="272"/>
      <c r="F21" s="6">
        <v>150</v>
      </c>
      <c r="G21" s="6">
        <v>300</v>
      </c>
      <c r="H21" s="13">
        <f t="shared" si="0"/>
        <v>225</v>
      </c>
      <c r="I21" s="36"/>
      <c r="J21" s="39"/>
      <c r="K21" s="12"/>
      <c r="L21" s="37"/>
    </row>
    <row r="22" spans="1:12" ht="62.25" hidden="1" customHeight="1" x14ac:dyDescent="0.25">
      <c r="A22" s="184"/>
      <c r="B22" s="14" t="s">
        <v>3</v>
      </c>
      <c r="C22" s="35" t="s">
        <v>1291</v>
      </c>
      <c r="D22" s="272"/>
      <c r="E22" s="272"/>
      <c r="F22" s="6">
        <v>60</v>
      </c>
      <c r="G22" s="6">
        <v>120</v>
      </c>
      <c r="H22" s="13">
        <f t="shared" si="0"/>
        <v>90</v>
      </c>
      <c r="I22" s="36"/>
      <c r="J22" s="39"/>
      <c r="K22" s="12"/>
      <c r="L22" s="37" t="s">
        <v>824</v>
      </c>
    </row>
    <row r="23" spans="1:12" ht="45" hidden="1" customHeight="1" x14ac:dyDescent="0.25">
      <c r="A23" s="184"/>
      <c r="B23" s="14" t="s">
        <v>3</v>
      </c>
      <c r="C23" s="35" t="s">
        <v>1290</v>
      </c>
      <c r="D23" s="272"/>
      <c r="E23" s="272"/>
      <c r="F23" s="6">
        <v>1500</v>
      </c>
      <c r="G23" s="6">
        <v>3000</v>
      </c>
      <c r="H23" s="13">
        <f t="shared" si="0"/>
        <v>2250</v>
      </c>
      <c r="I23" s="36"/>
      <c r="J23" s="39"/>
      <c r="K23" s="12"/>
      <c r="L23" s="37" t="s">
        <v>1289</v>
      </c>
    </row>
    <row r="24" spans="1:12" ht="45.75" hidden="1" customHeight="1" x14ac:dyDescent="0.25">
      <c r="A24" s="183"/>
      <c r="B24" s="46" t="s">
        <v>3</v>
      </c>
      <c r="C24" s="181" t="s">
        <v>1288</v>
      </c>
      <c r="D24" s="273"/>
      <c r="E24" s="273"/>
      <c r="F24" s="52">
        <v>300</v>
      </c>
      <c r="G24" s="52">
        <v>600</v>
      </c>
      <c r="H24" s="48">
        <f t="shared" si="0"/>
        <v>450</v>
      </c>
      <c r="I24" s="49"/>
      <c r="J24" s="180"/>
      <c r="K24" s="51"/>
      <c r="L24" s="170" t="s">
        <v>821</v>
      </c>
    </row>
    <row r="25" spans="1:12" ht="111" hidden="1" customHeight="1" x14ac:dyDescent="0.25">
      <c r="A25" s="184"/>
      <c r="B25" s="14" t="s">
        <v>3</v>
      </c>
      <c r="C25" s="174" t="s">
        <v>1287</v>
      </c>
      <c r="D25" s="272"/>
      <c r="E25" s="272"/>
      <c r="F25" s="6">
        <v>3000</v>
      </c>
      <c r="G25" s="6">
        <v>6000</v>
      </c>
      <c r="H25" s="13">
        <f t="shared" si="0"/>
        <v>4500</v>
      </c>
      <c r="I25" s="71"/>
      <c r="J25" s="130"/>
      <c r="K25" s="12"/>
      <c r="L25" s="169" t="s">
        <v>819</v>
      </c>
    </row>
    <row r="26" spans="1:12" ht="110.25" hidden="1" customHeight="1" x14ac:dyDescent="0.25">
      <c r="A26" s="184"/>
      <c r="B26" s="14" t="s">
        <v>3</v>
      </c>
      <c r="C26" s="35" t="s">
        <v>1286</v>
      </c>
      <c r="D26" s="272"/>
      <c r="E26" s="272"/>
      <c r="F26" s="6">
        <v>900</v>
      </c>
      <c r="G26" s="6">
        <v>1800</v>
      </c>
      <c r="H26" s="13">
        <f t="shared" si="0"/>
        <v>1350</v>
      </c>
      <c r="I26" s="36"/>
      <c r="J26" s="39"/>
      <c r="K26" s="12"/>
      <c r="L26" s="37" t="s">
        <v>819</v>
      </c>
    </row>
    <row r="27" spans="1:12" ht="63" hidden="1" customHeight="1" x14ac:dyDescent="0.25">
      <c r="A27" s="183"/>
      <c r="B27" s="46" t="s">
        <v>3</v>
      </c>
      <c r="C27" s="181" t="s">
        <v>1285</v>
      </c>
      <c r="D27" s="273"/>
      <c r="E27" s="273"/>
      <c r="F27" s="52">
        <v>300</v>
      </c>
      <c r="G27" s="52">
        <v>600</v>
      </c>
      <c r="H27" s="48">
        <f t="shared" si="0"/>
        <v>450</v>
      </c>
      <c r="I27" s="49"/>
      <c r="J27" s="180"/>
      <c r="K27" s="51"/>
      <c r="L27" s="170"/>
    </row>
    <row r="28" spans="1:12" ht="91.5" customHeight="1" x14ac:dyDescent="0.25">
      <c r="A28" s="184">
        <v>3</v>
      </c>
      <c r="B28" s="276" t="s">
        <v>1284</v>
      </c>
      <c r="C28" s="276"/>
      <c r="D28" s="272" t="s">
        <v>140</v>
      </c>
      <c r="E28" s="272"/>
      <c r="F28" s="13">
        <f>SUM(F29:F35)</f>
        <v>4410</v>
      </c>
      <c r="G28" s="13">
        <f>SUM(G29:G35)</f>
        <v>8820</v>
      </c>
      <c r="H28" s="13">
        <f t="shared" si="0"/>
        <v>6615</v>
      </c>
      <c r="I28" s="13">
        <v>72000</v>
      </c>
      <c r="J28" s="19">
        <v>1</v>
      </c>
      <c r="K28" s="12">
        <f>(H28*J28)/I28</f>
        <v>9.1874999999999998E-2</v>
      </c>
      <c r="L28" s="37"/>
    </row>
    <row r="29" spans="1:12" ht="65.25" hidden="1" customHeight="1" x14ac:dyDescent="0.25">
      <c r="A29" s="184"/>
      <c r="B29" s="14" t="s">
        <v>3</v>
      </c>
      <c r="C29" s="174" t="s">
        <v>1283</v>
      </c>
      <c r="D29" s="272"/>
      <c r="E29" s="272"/>
      <c r="F29" s="6">
        <v>150</v>
      </c>
      <c r="G29" s="6">
        <v>300</v>
      </c>
      <c r="H29" s="13">
        <f t="shared" si="0"/>
        <v>225</v>
      </c>
      <c r="I29" s="71"/>
      <c r="J29" s="130"/>
      <c r="K29" s="12"/>
      <c r="L29" s="169"/>
    </row>
    <row r="30" spans="1:12" ht="63" hidden="1" customHeight="1" x14ac:dyDescent="0.25">
      <c r="A30" s="184"/>
      <c r="B30" s="14" t="s">
        <v>3</v>
      </c>
      <c r="C30" s="35" t="s">
        <v>1282</v>
      </c>
      <c r="D30" s="272"/>
      <c r="E30" s="272"/>
      <c r="F30" s="6">
        <v>60</v>
      </c>
      <c r="G30" s="6">
        <v>120</v>
      </c>
      <c r="H30" s="13">
        <f t="shared" si="0"/>
        <v>90</v>
      </c>
      <c r="I30" s="36"/>
      <c r="J30" s="39"/>
      <c r="K30" s="12"/>
      <c r="L30" s="37"/>
    </row>
    <row r="31" spans="1:12" ht="47.25" hidden="1" customHeight="1" x14ac:dyDescent="0.25">
      <c r="A31" s="184"/>
      <c r="B31" s="14" t="s">
        <v>3</v>
      </c>
      <c r="C31" s="30" t="s">
        <v>1281</v>
      </c>
      <c r="D31" s="272"/>
      <c r="E31" s="272"/>
      <c r="F31" s="6">
        <v>1500</v>
      </c>
      <c r="G31" s="6">
        <v>3000</v>
      </c>
      <c r="H31" s="13">
        <f t="shared" si="0"/>
        <v>2250</v>
      </c>
      <c r="I31" s="36"/>
      <c r="J31" s="39"/>
      <c r="K31" s="12"/>
      <c r="L31" s="37"/>
    </row>
    <row r="32" spans="1:12" ht="49.5" hidden="1" customHeight="1" x14ac:dyDescent="0.25">
      <c r="A32" s="184"/>
      <c r="B32" s="14" t="s">
        <v>3</v>
      </c>
      <c r="C32" s="35" t="s">
        <v>1280</v>
      </c>
      <c r="D32" s="272"/>
      <c r="E32" s="272"/>
      <c r="F32" s="6">
        <v>300</v>
      </c>
      <c r="G32" s="6">
        <v>600</v>
      </c>
      <c r="H32" s="13">
        <f t="shared" si="0"/>
        <v>450</v>
      </c>
      <c r="I32" s="36"/>
      <c r="J32" s="39"/>
      <c r="K32" s="12"/>
      <c r="L32" s="37"/>
    </row>
    <row r="33" spans="1:12" ht="36.950000000000003" hidden="1" customHeight="1" x14ac:dyDescent="0.25">
      <c r="A33" s="183"/>
      <c r="B33" s="46" t="s">
        <v>3</v>
      </c>
      <c r="C33" s="181" t="s">
        <v>1279</v>
      </c>
      <c r="D33" s="273"/>
      <c r="E33" s="273"/>
      <c r="F33" s="52">
        <v>1200</v>
      </c>
      <c r="G33" s="52">
        <v>2400</v>
      </c>
      <c r="H33" s="48">
        <f t="shared" si="0"/>
        <v>1800</v>
      </c>
      <c r="I33" s="49"/>
      <c r="J33" s="180"/>
      <c r="K33" s="51"/>
      <c r="L33" s="170"/>
    </row>
    <row r="34" spans="1:12" ht="111.75" hidden="1" customHeight="1" x14ac:dyDescent="0.25">
      <c r="A34" s="184"/>
      <c r="B34" s="14" t="s">
        <v>3</v>
      </c>
      <c r="C34" s="174" t="s">
        <v>1278</v>
      </c>
      <c r="D34" s="272"/>
      <c r="E34" s="272"/>
      <c r="F34" s="6">
        <v>900</v>
      </c>
      <c r="G34" s="6">
        <v>1800</v>
      </c>
      <c r="H34" s="13">
        <f t="shared" si="0"/>
        <v>1350</v>
      </c>
      <c r="I34" s="71"/>
      <c r="J34" s="130"/>
      <c r="K34" s="12"/>
      <c r="L34" s="169" t="s">
        <v>819</v>
      </c>
    </row>
    <row r="35" spans="1:12" ht="78" hidden="1" customHeight="1" x14ac:dyDescent="0.25">
      <c r="A35" s="184"/>
      <c r="B35" s="14" t="s">
        <v>3</v>
      </c>
      <c r="C35" s="35" t="s">
        <v>1277</v>
      </c>
      <c r="D35" s="272"/>
      <c r="E35" s="272"/>
      <c r="F35" s="6">
        <v>300</v>
      </c>
      <c r="G35" s="6">
        <v>600</v>
      </c>
      <c r="H35" s="13">
        <f t="shared" si="0"/>
        <v>450</v>
      </c>
      <c r="I35" s="36"/>
      <c r="J35" s="39"/>
      <c r="K35" s="12"/>
      <c r="L35" s="37"/>
    </row>
    <row r="36" spans="1:12" ht="106.5" customHeight="1" x14ac:dyDescent="0.25">
      <c r="A36" s="184">
        <v>4</v>
      </c>
      <c r="B36" s="274" t="s">
        <v>1276</v>
      </c>
      <c r="C36" s="274"/>
      <c r="D36" s="275" t="s">
        <v>6</v>
      </c>
      <c r="E36" s="272"/>
      <c r="F36" s="13">
        <f>SUM(F37:F43)</f>
        <v>825</v>
      </c>
      <c r="G36" s="13">
        <f>SUM(G37:G43)</f>
        <v>1950</v>
      </c>
      <c r="H36" s="13">
        <f t="shared" si="0"/>
        <v>1387.5</v>
      </c>
      <c r="I36" s="13">
        <v>72000</v>
      </c>
      <c r="J36" s="19">
        <v>7</v>
      </c>
      <c r="K36" s="12">
        <f>(H36*J36)/I36</f>
        <v>0.13489583333333333</v>
      </c>
      <c r="L36" s="37" t="s">
        <v>1275</v>
      </c>
    </row>
    <row r="37" spans="1:12" ht="47.25" hidden="1" customHeight="1" x14ac:dyDescent="0.25">
      <c r="A37" s="183"/>
      <c r="B37" s="46" t="s">
        <v>3</v>
      </c>
      <c r="C37" s="53" t="s">
        <v>1274</v>
      </c>
      <c r="D37" s="273"/>
      <c r="E37" s="273"/>
      <c r="F37" s="52">
        <v>90</v>
      </c>
      <c r="G37" s="52">
        <v>180</v>
      </c>
      <c r="H37" s="48">
        <f t="shared" si="0"/>
        <v>135</v>
      </c>
      <c r="I37" s="49"/>
      <c r="J37" s="180"/>
      <c r="K37" s="51"/>
      <c r="L37" s="170"/>
    </row>
    <row r="38" spans="1:12" ht="46.5" hidden="1" customHeight="1" x14ac:dyDescent="0.25">
      <c r="A38" s="184"/>
      <c r="B38" s="14" t="s">
        <v>3</v>
      </c>
      <c r="C38" s="38" t="s">
        <v>1273</v>
      </c>
      <c r="D38" s="272"/>
      <c r="E38" s="272"/>
      <c r="F38" s="6">
        <v>15</v>
      </c>
      <c r="G38" s="6">
        <v>30</v>
      </c>
      <c r="H38" s="13">
        <f t="shared" si="0"/>
        <v>22.5</v>
      </c>
      <c r="I38" s="36"/>
      <c r="J38" s="39"/>
      <c r="K38" s="12"/>
      <c r="L38" s="37"/>
    </row>
    <row r="39" spans="1:12" ht="50.25" hidden="1" customHeight="1" x14ac:dyDescent="0.25">
      <c r="A39" s="184"/>
      <c r="B39" s="14" t="s">
        <v>3</v>
      </c>
      <c r="C39" s="175" t="s">
        <v>1272</v>
      </c>
      <c r="D39" s="272"/>
      <c r="E39" s="272"/>
      <c r="F39" s="6">
        <v>150</v>
      </c>
      <c r="G39" s="6">
        <v>600</v>
      </c>
      <c r="H39" s="13">
        <f t="shared" si="0"/>
        <v>375</v>
      </c>
      <c r="I39" s="71"/>
      <c r="J39" s="130"/>
      <c r="K39" s="12"/>
      <c r="L39" s="169"/>
    </row>
    <row r="40" spans="1:12" ht="49.5" hidden="1" customHeight="1" x14ac:dyDescent="0.25">
      <c r="A40" s="184"/>
      <c r="B40" s="14" t="s">
        <v>3</v>
      </c>
      <c r="C40" s="34" t="s">
        <v>1271</v>
      </c>
      <c r="D40" s="272"/>
      <c r="E40" s="272"/>
      <c r="F40" s="6">
        <v>60</v>
      </c>
      <c r="G40" s="6">
        <v>120</v>
      </c>
      <c r="H40" s="13">
        <f t="shared" si="0"/>
        <v>90</v>
      </c>
      <c r="I40" s="36"/>
      <c r="J40" s="39"/>
      <c r="K40" s="12"/>
      <c r="L40" s="37"/>
    </row>
    <row r="41" spans="1:12" ht="35.25" hidden="1" customHeight="1" x14ac:dyDescent="0.25">
      <c r="A41" s="184"/>
      <c r="B41" s="14" t="s">
        <v>3</v>
      </c>
      <c r="C41" s="34" t="s">
        <v>1270</v>
      </c>
      <c r="D41" s="272"/>
      <c r="E41" s="272"/>
      <c r="F41" s="6">
        <v>300</v>
      </c>
      <c r="G41" s="6">
        <v>600</v>
      </c>
      <c r="H41" s="13">
        <f t="shared" si="0"/>
        <v>450</v>
      </c>
      <c r="I41" s="36"/>
      <c r="J41" s="39"/>
      <c r="K41" s="12"/>
      <c r="L41" s="37"/>
    </row>
    <row r="42" spans="1:12" ht="49.5" hidden="1" customHeight="1" x14ac:dyDescent="0.25">
      <c r="A42" s="184"/>
      <c r="B42" s="14" t="s">
        <v>3</v>
      </c>
      <c r="C42" s="34" t="s">
        <v>1269</v>
      </c>
      <c r="D42" s="272"/>
      <c r="E42" s="272"/>
      <c r="F42" s="6">
        <v>150</v>
      </c>
      <c r="G42" s="6">
        <v>300</v>
      </c>
      <c r="H42" s="13">
        <f t="shared" si="0"/>
        <v>225</v>
      </c>
      <c r="I42" s="36"/>
      <c r="J42" s="39"/>
      <c r="K42" s="12"/>
      <c r="L42" s="37"/>
    </row>
    <row r="43" spans="1:12" ht="63" hidden="1" customHeight="1" x14ac:dyDescent="0.25">
      <c r="A43" s="184"/>
      <c r="B43" s="14" t="s">
        <v>3</v>
      </c>
      <c r="C43" s="34" t="s">
        <v>1268</v>
      </c>
      <c r="D43" s="272"/>
      <c r="E43" s="272"/>
      <c r="F43" s="6">
        <v>60</v>
      </c>
      <c r="G43" s="6">
        <v>120</v>
      </c>
      <c r="H43" s="13">
        <f t="shared" si="0"/>
        <v>90</v>
      </c>
      <c r="I43" s="36"/>
      <c r="J43" s="39"/>
      <c r="K43" s="12"/>
      <c r="L43" s="37"/>
    </row>
    <row r="44" spans="1:12" ht="78.75" customHeight="1" x14ac:dyDescent="0.25">
      <c r="A44" s="199">
        <v>5</v>
      </c>
      <c r="B44" s="274" t="s">
        <v>1267</v>
      </c>
      <c r="C44" s="274"/>
      <c r="D44" s="275" t="s">
        <v>140</v>
      </c>
      <c r="E44" s="272"/>
      <c r="F44" s="13">
        <f>SUM(F45:F51)</f>
        <v>3210</v>
      </c>
      <c r="G44" s="13">
        <f>SUM(G45:G51)</f>
        <v>6420</v>
      </c>
      <c r="H44" s="13">
        <f t="shared" si="0"/>
        <v>4815</v>
      </c>
      <c r="I44" s="13">
        <v>72000</v>
      </c>
      <c r="J44" s="19">
        <v>1</v>
      </c>
      <c r="K44" s="12">
        <f>(H44*J44)/I44</f>
        <v>6.6875000000000004E-2</v>
      </c>
      <c r="L44" s="198"/>
    </row>
    <row r="45" spans="1:12" ht="47.25" hidden="1" customHeight="1" x14ac:dyDescent="0.25">
      <c r="A45" s="184"/>
      <c r="B45" s="14" t="s">
        <v>3</v>
      </c>
      <c r="C45" s="173" t="s">
        <v>1266</v>
      </c>
      <c r="D45" s="272"/>
      <c r="E45" s="272"/>
      <c r="F45" s="6">
        <v>150</v>
      </c>
      <c r="G45" s="6">
        <v>300</v>
      </c>
      <c r="H45" s="13">
        <f t="shared" si="0"/>
        <v>225</v>
      </c>
      <c r="I45" s="71"/>
      <c r="J45" s="130"/>
      <c r="K45" s="12"/>
      <c r="L45" s="169"/>
    </row>
    <row r="46" spans="1:12" ht="78" hidden="1" customHeight="1" x14ac:dyDescent="0.25">
      <c r="A46" s="184"/>
      <c r="B46" s="14" t="s">
        <v>3</v>
      </c>
      <c r="C46" s="38" t="s">
        <v>1265</v>
      </c>
      <c r="D46" s="272"/>
      <c r="E46" s="272"/>
      <c r="F46" s="6">
        <v>60</v>
      </c>
      <c r="G46" s="6">
        <v>120</v>
      </c>
      <c r="H46" s="13">
        <f t="shared" si="0"/>
        <v>90</v>
      </c>
      <c r="I46" s="36"/>
      <c r="J46" s="39"/>
      <c r="K46" s="12"/>
      <c r="L46" s="37" t="s">
        <v>1264</v>
      </c>
    </row>
    <row r="47" spans="1:12" ht="33" hidden="1" customHeight="1" x14ac:dyDescent="0.25">
      <c r="A47" s="184"/>
      <c r="B47" s="14" t="s">
        <v>3</v>
      </c>
      <c r="C47" s="38" t="s">
        <v>1263</v>
      </c>
      <c r="D47" s="272"/>
      <c r="E47" s="272"/>
      <c r="F47" s="6">
        <v>900</v>
      </c>
      <c r="G47" s="6">
        <v>1800</v>
      </c>
      <c r="H47" s="13">
        <f t="shared" si="0"/>
        <v>1350</v>
      </c>
      <c r="I47" s="36"/>
      <c r="J47" s="39"/>
      <c r="K47" s="12"/>
      <c r="L47" s="37" t="s">
        <v>1262</v>
      </c>
    </row>
    <row r="48" spans="1:12" ht="30.75" hidden="1" customHeight="1" x14ac:dyDescent="0.25">
      <c r="A48" s="184"/>
      <c r="B48" s="14" t="s">
        <v>3</v>
      </c>
      <c r="C48" s="38" t="s">
        <v>1261</v>
      </c>
      <c r="D48" s="272"/>
      <c r="E48" s="272"/>
      <c r="F48" s="6">
        <v>150</v>
      </c>
      <c r="G48" s="6">
        <v>300</v>
      </c>
      <c r="H48" s="13">
        <f t="shared" si="0"/>
        <v>225</v>
      </c>
      <c r="I48" s="36"/>
      <c r="J48" s="39"/>
      <c r="K48" s="12"/>
      <c r="L48" s="37"/>
    </row>
    <row r="49" spans="1:12" ht="94.5" hidden="1" customHeight="1" x14ac:dyDescent="0.25">
      <c r="A49" s="184"/>
      <c r="B49" s="14" t="s">
        <v>3</v>
      </c>
      <c r="C49" s="35" t="s">
        <v>1260</v>
      </c>
      <c r="D49" s="272"/>
      <c r="E49" s="272"/>
      <c r="F49" s="6">
        <v>1500</v>
      </c>
      <c r="G49" s="6">
        <v>3000</v>
      </c>
      <c r="H49" s="13">
        <f t="shared" si="0"/>
        <v>2250</v>
      </c>
      <c r="I49" s="36"/>
      <c r="J49" s="39"/>
      <c r="K49" s="12"/>
      <c r="L49" s="37" t="s">
        <v>1259</v>
      </c>
    </row>
    <row r="50" spans="1:12" ht="48.95" hidden="1" customHeight="1" x14ac:dyDescent="0.25">
      <c r="A50" s="183"/>
      <c r="B50" s="46" t="s">
        <v>3</v>
      </c>
      <c r="C50" s="53" t="s">
        <v>1258</v>
      </c>
      <c r="D50" s="273"/>
      <c r="E50" s="273"/>
      <c r="F50" s="52">
        <v>300</v>
      </c>
      <c r="G50" s="52">
        <v>600</v>
      </c>
      <c r="H50" s="48">
        <f t="shared" si="0"/>
        <v>450</v>
      </c>
      <c r="I50" s="49"/>
      <c r="J50" s="180"/>
      <c r="K50" s="51"/>
      <c r="L50" s="170" t="s">
        <v>1257</v>
      </c>
    </row>
    <row r="51" spans="1:12" ht="47.25" hidden="1" customHeight="1" x14ac:dyDescent="0.25">
      <c r="A51" s="184"/>
      <c r="B51" s="14" t="s">
        <v>3</v>
      </c>
      <c r="C51" s="173" t="s">
        <v>1256</v>
      </c>
      <c r="D51" s="272"/>
      <c r="E51" s="272"/>
      <c r="F51" s="6">
        <v>150</v>
      </c>
      <c r="G51" s="6">
        <v>300</v>
      </c>
      <c r="H51" s="13">
        <f t="shared" si="0"/>
        <v>225</v>
      </c>
      <c r="I51" s="71"/>
      <c r="J51" s="130"/>
      <c r="K51" s="12"/>
      <c r="L51" s="169"/>
    </row>
    <row r="52" spans="1:12" ht="78" customHeight="1" x14ac:dyDescent="0.25">
      <c r="A52" s="184">
        <v>6</v>
      </c>
      <c r="B52" s="274" t="s">
        <v>1255</v>
      </c>
      <c r="C52" s="274"/>
      <c r="D52" s="275" t="s">
        <v>140</v>
      </c>
      <c r="E52" s="272"/>
      <c r="F52" s="13">
        <f>SUM(F53:F59)</f>
        <v>1875</v>
      </c>
      <c r="G52" s="13">
        <f>SUM(G53:G59)</f>
        <v>3750</v>
      </c>
      <c r="H52" s="13">
        <f t="shared" si="0"/>
        <v>2812.5</v>
      </c>
      <c r="I52" s="13">
        <v>72000</v>
      </c>
      <c r="J52" s="19">
        <v>1</v>
      </c>
      <c r="K52" s="12">
        <f>(H52*J52)/I52</f>
        <v>3.90625E-2</v>
      </c>
      <c r="L52" s="169"/>
    </row>
    <row r="53" spans="1:12" ht="47.25" hidden="1" customHeight="1" x14ac:dyDescent="0.25">
      <c r="A53" s="184"/>
      <c r="B53" s="14" t="s">
        <v>3</v>
      </c>
      <c r="C53" s="38" t="s">
        <v>1254</v>
      </c>
      <c r="D53" s="272"/>
      <c r="E53" s="272"/>
      <c r="F53" s="6">
        <v>150</v>
      </c>
      <c r="G53" s="6">
        <v>300</v>
      </c>
      <c r="H53" s="13">
        <f t="shared" si="0"/>
        <v>225</v>
      </c>
      <c r="I53" s="36"/>
      <c r="J53" s="39"/>
      <c r="K53" s="12"/>
      <c r="L53" s="37"/>
    </row>
    <row r="54" spans="1:12" ht="48" hidden="1" customHeight="1" x14ac:dyDescent="0.25">
      <c r="A54" s="184"/>
      <c r="B54" s="14" t="s">
        <v>3</v>
      </c>
      <c r="C54" s="38" t="s">
        <v>1253</v>
      </c>
      <c r="D54" s="272"/>
      <c r="E54" s="272"/>
      <c r="F54" s="6">
        <v>15</v>
      </c>
      <c r="G54" s="6">
        <v>30</v>
      </c>
      <c r="H54" s="13">
        <f t="shared" si="0"/>
        <v>22.5</v>
      </c>
      <c r="I54" s="36"/>
      <c r="J54" s="39"/>
      <c r="K54" s="12"/>
      <c r="L54" s="37"/>
    </row>
    <row r="55" spans="1:12" ht="32.25" hidden="1" customHeight="1" x14ac:dyDescent="0.25">
      <c r="A55" s="184"/>
      <c r="B55" s="14" t="s">
        <v>3</v>
      </c>
      <c r="C55" s="38" t="s">
        <v>1252</v>
      </c>
      <c r="D55" s="272"/>
      <c r="E55" s="272"/>
      <c r="F55" s="6">
        <v>600</v>
      </c>
      <c r="G55" s="6">
        <v>1200</v>
      </c>
      <c r="H55" s="13">
        <f t="shared" si="0"/>
        <v>900</v>
      </c>
      <c r="I55" s="36"/>
      <c r="J55" s="39"/>
      <c r="K55" s="12"/>
      <c r="L55" s="37" t="s">
        <v>1251</v>
      </c>
    </row>
    <row r="56" spans="1:12" ht="33" hidden="1" customHeight="1" x14ac:dyDescent="0.25">
      <c r="A56" s="184"/>
      <c r="B56" s="14" t="s">
        <v>3</v>
      </c>
      <c r="C56" s="38" t="s">
        <v>1250</v>
      </c>
      <c r="D56" s="272"/>
      <c r="E56" s="272"/>
      <c r="F56" s="6">
        <v>60</v>
      </c>
      <c r="G56" s="6">
        <v>120</v>
      </c>
      <c r="H56" s="13">
        <f t="shared" si="0"/>
        <v>90</v>
      </c>
      <c r="I56" s="36"/>
      <c r="J56" s="39"/>
      <c r="K56" s="12"/>
      <c r="L56" s="37"/>
    </row>
    <row r="57" spans="1:12" ht="65.25" hidden="1" customHeight="1" x14ac:dyDescent="0.25">
      <c r="A57" s="183"/>
      <c r="B57" s="46" t="s">
        <v>3</v>
      </c>
      <c r="C57" s="181" t="s">
        <v>1249</v>
      </c>
      <c r="D57" s="273"/>
      <c r="E57" s="273"/>
      <c r="F57" s="52">
        <v>600</v>
      </c>
      <c r="G57" s="52">
        <v>1200</v>
      </c>
      <c r="H57" s="48">
        <f t="shared" si="0"/>
        <v>900</v>
      </c>
      <c r="I57" s="49"/>
      <c r="J57" s="180"/>
      <c r="K57" s="51"/>
      <c r="L57" s="170" t="s">
        <v>1248</v>
      </c>
    </row>
    <row r="58" spans="1:12" ht="65.25" hidden="1" customHeight="1" x14ac:dyDescent="0.25">
      <c r="A58" s="184"/>
      <c r="B58" s="14" t="s">
        <v>3</v>
      </c>
      <c r="C58" s="38" t="s">
        <v>1247</v>
      </c>
      <c r="D58" s="272"/>
      <c r="E58" s="272"/>
      <c r="F58" s="6">
        <v>300</v>
      </c>
      <c r="G58" s="6">
        <v>600</v>
      </c>
      <c r="H58" s="13">
        <f t="shared" si="0"/>
        <v>450</v>
      </c>
      <c r="I58" s="36"/>
      <c r="J58" s="39"/>
      <c r="K58" s="12"/>
      <c r="L58" s="37" t="s">
        <v>1246</v>
      </c>
    </row>
    <row r="59" spans="1:12" ht="45" hidden="1" customHeight="1" x14ac:dyDescent="0.25">
      <c r="A59" s="184"/>
      <c r="B59" s="14" t="s">
        <v>3</v>
      </c>
      <c r="C59" s="38" t="s">
        <v>1245</v>
      </c>
      <c r="D59" s="272"/>
      <c r="E59" s="272"/>
      <c r="F59" s="6">
        <v>150</v>
      </c>
      <c r="G59" s="6">
        <v>300</v>
      </c>
      <c r="H59" s="13">
        <f t="shared" si="0"/>
        <v>225</v>
      </c>
      <c r="I59" s="36"/>
      <c r="J59" s="39"/>
      <c r="K59" s="12"/>
      <c r="L59" s="37"/>
    </row>
    <row r="60" spans="1:12" ht="94.5" customHeight="1" x14ac:dyDescent="0.25">
      <c r="A60" s="184">
        <v>7</v>
      </c>
      <c r="B60" s="274" t="s">
        <v>1244</v>
      </c>
      <c r="C60" s="274"/>
      <c r="D60" s="275" t="s">
        <v>6</v>
      </c>
      <c r="E60" s="272"/>
      <c r="F60" s="13">
        <f>SUM(F61:F67)</f>
        <v>1755</v>
      </c>
      <c r="G60" s="13">
        <f>SUM(G61:G67)</f>
        <v>3510</v>
      </c>
      <c r="H60" s="13">
        <f t="shared" si="0"/>
        <v>2632.5</v>
      </c>
      <c r="I60" s="13">
        <v>72000</v>
      </c>
      <c r="J60" s="19">
        <v>1</v>
      </c>
      <c r="K60" s="17">
        <f>(H60*J60)/I60</f>
        <v>3.6562499999999998E-2</v>
      </c>
      <c r="L60" s="37"/>
    </row>
    <row r="61" spans="1:12" ht="48.75" hidden="1" customHeight="1" x14ac:dyDescent="0.25">
      <c r="A61" s="184"/>
      <c r="B61" s="14" t="s">
        <v>3</v>
      </c>
      <c r="C61" s="34" t="s">
        <v>1243</v>
      </c>
      <c r="D61" s="272"/>
      <c r="E61" s="272"/>
      <c r="F61" s="6">
        <v>150</v>
      </c>
      <c r="G61" s="6">
        <v>300</v>
      </c>
      <c r="H61" s="13">
        <f t="shared" si="0"/>
        <v>225</v>
      </c>
      <c r="I61" s="36"/>
      <c r="J61" s="39"/>
      <c r="K61" s="12"/>
      <c r="L61" s="37"/>
    </row>
    <row r="62" spans="1:12" ht="63" hidden="1" customHeight="1" x14ac:dyDescent="0.25">
      <c r="A62" s="183"/>
      <c r="B62" s="46" t="s">
        <v>3</v>
      </c>
      <c r="C62" s="176" t="s">
        <v>1242</v>
      </c>
      <c r="D62" s="273"/>
      <c r="E62" s="273"/>
      <c r="F62" s="52">
        <v>15</v>
      </c>
      <c r="G62" s="52">
        <v>30</v>
      </c>
      <c r="H62" s="48">
        <f t="shared" si="0"/>
        <v>22.5</v>
      </c>
      <c r="I62" s="49"/>
      <c r="J62" s="180"/>
      <c r="K62" s="51"/>
      <c r="L62" s="170"/>
    </row>
    <row r="63" spans="1:12" ht="94.5" hidden="1" customHeight="1" x14ac:dyDescent="0.25">
      <c r="A63" s="184"/>
      <c r="B63" s="14" t="s">
        <v>3</v>
      </c>
      <c r="C63" s="34" t="s">
        <v>1241</v>
      </c>
      <c r="D63" s="272"/>
      <c r="E63" s="272"/>
      <c r="F63" s="6">
        <v>450</v>
      </c>
      <c r="G63" s="6">
        <v>900</v>
      </c>
      <c r="H63" s="13">
        <f t="shared" si="0"/>
        <v>675</v>
      </c>
      <c r="I63" s="36"/>
      <c r="J63" s="39"/>
      <c r="K63" s="12"/>
      <c r="L63" s="37" t="s">
        <v>1240</v>
      </c>
    </row>
    <row r="64" spans="1:12" ht="46.5" hidden="1" customHeight="1" x14ac:dyDescent="0.25">
      <c r="A64" s="184"/>
      <c r="B64" s="14" t="s">
        <v>3</v>
      </c>
      <c r="C64" s="34" t="s">
        <v>1239</v>
      </c>
      <c r="D64" s="272"/>
      <c r="E64" s="272"/>
      <c r="F64" s="6">
        <v>120</v>
      </c>
      <c r="G64" s="6">
        <v>240</v>
      </c>
      <c r="H64" s="13">
        <f t="shared" si="0"/>
        <v>180</v>
      </c>
      <c r="I64" s="36"/>
      <c r="J64" s="39"/>
      <c r="K64" s="12"/>
      <c r="L64" s="37"/>
    </row>
    <row r="65" spans="1:12" ht="45" hidden="1" customHeight="1" x14ac:dyDescent="0.25">
      <c r="A65" s="184"/>
      <c r="B65" s="14" t="s">
        <v>3</v>
      </c>
      <c r="C65" s="34" t="s">
        <v>1238</v>
      </c>
      <c r="D65" s="272"/>
      <c r="E65" s="272"/>
      <c r="F65" s="6">
        <v>600</v>
      </c>
      <c r="G65" s="6">
        <v>1200</v>
      </c>
      <c r="H65" s="13">
        <f t="shared" si="0"/>
        <v>900</v>
      </c>
      <c r="I65" s="36"/>
      <c r="J65" s="39"/>
      <c r="K65" s="12"/>
      <c r="L65" s="37" t="s">
        <v>1237</v>
      </c>
    </row>
    <row r="66" spans="1:12" ht="114.75" hidden="1" customHeight="1" x14ac:dyDescent="0.25">
      <c r="A66" s="184"/>
      <c r="B66" s="14" t="s">
        <v>3</v>
      </c>
      <c r="C66" s="175" t="s">
        <v>1236</v>
      </c>
      <c r="D66" s="272"/>
      <c r="E66" s="272"/>
      <c r="F66" s="6">
        <v>300</v>
      </c>
      <c r="G66" s="6">
        <v>600</v>
      </c>
      <c r="H66" s="13">
        <f t="shared" si="0"/>
        <v>450</v>
      </c>
      <c r="I66" s="71"/>
      <c r="J66" s="130"/>
      <c r="K66" s="12"/>
      <c r="L66" s="169" t="s">
        <v>1235</v>
      </c>
    </row>
    <row r="67" spans="1:12" ht="61.5" hidden="1" customHeight="1" x14ac:dyDescent="0.25">
      <c r="A67" s="183"/>
      <c r="B67" s="46" t="s">
        <v>3</v>
      </c>
      <c r="C67" s="176" t="s">
        <v>1234</v>
      </c>
      <c r="D67" s="273"/>
      <c r="E67" s="273"/>
      <c r="F67" s="52">
        <v>120</v>
      </c>
      <c r="G67" s="52">
        <v>240</v>
      </c>
      <c r="H67" s="48">
        <f t="shared" si="0"/>
        <v>180</v>
      </c>
      <c r="I67" s="49"/>
      <c r="J67" s="180"/>
      <c r="K67" s="51"/>
      <c r="L67" s="170"/>
    </row>
    <row r="68" spans="1:12" ht="93.75" customHeight="1" x14ac:dyDescent="0.25">
      <c r="A68" s="184">
        <v>8</v>
      </c>
      <c r="B68" s="274" t="s">
        <v>1233</v>
      </c>
      <c r="C68" s="274"/>
      <c r="D68" s="275" t="s">
        <v>1232</v>
      </c>
      <c r="E68" s="272"/>
      <c r="F68" s="13">
        <f>SUM(F69:F75)</f>
        <v>610</v>
      </c>
      <c r="G68" s="13">
        <f>SUM(G69:G75)</f>
        <v>1220</v>
      </c>
      <c r="H68" s="13">
        <f t="shared" si="0"/>
        <v>915</v>
      </c>
      <c r="I68" s="13">
        <v>72000</v>
      </c>
      <c r="J68" s="19">
        <v>1</v>
      </c>
      <c r="K68" s="12">
        <f>(H68*J68)/I68</f>
        <v>1.2708333333333334E-2</v>
      </c>
      <c r="L68" s="37" t="s">
        <v>1231</v>
      </c>
    </row>
    <row r="69" spans="1:12" ht="46.5" hidden="1" customHeight="1" x14ac:dyDescent="0.25">
      <c r="A69" s="184"/>
      <c r="B69" s="14" t="s">
        <v>3</v>
      </c>
      <c r="C69" s="34" t="s">
        <v>1212</v>
      </c>
      <c r="D69" s="272"/>
      <c r="E69" s="272"/>
      <c r="F69" s="6">
        <v>150</v>
      </c>
      <c r="G69" s="6">
        <v>300</v>
      </c>
      <c r="H69" s="13">
        <f t="shared" si="0"/>
        <v>225</v>
      </c>
      <c r="I69" s="36"/>
      <c r="J69" s="39"/>
      <c r="K69" s="12"/>
      <c r="L69" s="37"/>
    </row>
    <row r="70" spans="1:12" ht="45" hidden="1" customHeight="1" x14ac:dyDescent="0.25">
      <c r="A70" s="184"/>
      <c r="B70" s="14" t="s">
        <v>3</v>
      </c>
      <c r="C70" s="34" t="s">
        <v>1230</v>
      </c>
      <c r="D70" s="272"/>
      <c r="E70" s="272"/>
      <c r="F70" s="6">
        <v>10</v>
      </c>
      <c r="G70" s="6">
        <v>20</v>
      </c>
      <c r="H70" s="13">
        <f t="shared" si="0"/>
        <v>15</v>
      </c>
      <c r="I70" s="36"/>
      <c r="J70" s="39"/>
      <c r="K70" s="12"/>
      <c r="L70" s="37"/>
    </row>
    <row r="71" spans="1:12" ht="47.25" hidden="1" customHeight="1" x14ac:dyDescent="0.25">
      <c r="A71" s="184"/>
      <c r="B71" s="14" t="s">
        <v>3</v>
      </c>
      <c r="C71" s="34" t="s">
        <v>1229</v>
      </c>
      <c r="D71" s="272"/>
      <c r="E71" s="272"/>
      <c r="F71" s="6">
        <v>150</v>
      </c>
      <c r="G71" s="6">
        <v>300</v>
      </c>
      <c r="H71" s="13">
        <f t="shared" si="0"/>
        <v>225</v>
      </c>
      <c r="I71" s="36"/>
      <c r="J71" s="39"/>
      <c r="K71" s="12"/>
      <c r="L71" s="37"/>
    </row>
    <row r="72" spans="1:12" ht="50.25" hidden="1" customHeight="1" x14ac:dyDescent="0.25">
      <c r="A72" s="184"/>
      <c r="B72" s="14" t="s">
        <v>3</v>
      </c>
      <c r="C72" s="175" t="s">
        <v>1228</v>
      </c>
      <c r="D72" s="272"/>
      <c r="E72" s="272"/>
      <c r="F72" s="6">
        <v>30</v>
      </c>
      <c r="G72" s="6">
        <v>60</v>
      </c>
      <c r="H72" s="13">
        <f t="shared" si="0"/>
        <v>45</v>
      </c>
      <c r="I72" s="71"/>
      <c r="J72" s="130"/>
      <c r="K72" s="12"/>
      <c r="L72" s="169"/>
    </row>
    <row r="73" spans="1:12" ht="78" hidden="1" customHeight="1" x14ac:dyDescent="0.25">
      <c r="A73" s="183"/>
      <c r="B73" s="46" t="s">
        <v>3</v>
      </c>
      <c r="C73" s="176" t="s">
        <v>1227</v>
      </c>
      <c r="D73" s="273"/>
      <c r="E73" s="273"/>
      <c r="F73" s="52">
        <v>150</v>
      </c>
      <c r="G73" s="52">
        <v>300</v>
      </c>
      <c r="H73" s="48">
        <f t="shared" si="0"/>
        <v>225</v>
      </c>
      <c r="I73" s="49"/>
      <c r="J73" s="180"/>
      <c r="K73" s="51"/>
      <c r="L73" s="170" t="s">
        <v>1226</v>
      </c>
    </row>
    <row r="74" spans="1:12" ht="45.75" hidden="1" customHeight="1" x14ac:dyDescent="0.25">
      <c r="A74" s="184"/>
      <c r="B74" s="14" t="s">
        <v>3</v>
      </c>
      <c r="C74" s="34" t="s">
        <v>1225</v>
      </c>
      <c r="D74" s="272"/>
      <c r="E74" s="272"/>
      <c r="F74" s="6">
        <v>60</v>
      </c>
      <c r="G74" s="6">
        <v>120</v>
      </c>
      <c r="H74" s="13">
        <f t="shared" si="0"/>
        <v>90</v>
      </c>
      <c r="I74" s="36"/>
      <c r="J74" s="39"/>
      <c r="K74" s="12"/>
      <c r="L74" s="37"/>
    </row>
    <row r="75" spans="1:12" ht="63" hidden="1" customHeight="1" x14ac:dyDescent="0.25">
      <c r="A75" s="184"/>
      <c r="B75" s="14" t="s">
        <v>3</v>
      </c>
      <c r="C75" s="34" t="s">
        <v>1224</v>
      </c>
      <c r="D75" s="272"/>
      <c r="E75" s="272"/>
      <c r="F75" s="6">
        <v>60</v>
      </c>
      <c r="G75" s="6">
        <v>120</v>
      </c>
      <c r="H75" s="13">
        <f t="shared" si="0"/>
        <v>90</v>
      </c>
      <c r="I75" s="36"/>
      <c r="J75" s="39"/>
      <c r="K75" s="12"/>
      <c r="L75" s="37"/>
    </row>
    <row r="76" spans="1:12" ht="108.75" customHeight="1" x14ac:dyDescent="0.25">
      <c r="A76" s="199">
        <v>9</v>
      </c>
      <c r="B76" s="274" t="s">
        <v>1223</v>
      </c>
      <c r="C76" s="274"/>
      <c r="D76" s="275" t="s">
        <v>140</v>
      </c>
      <c r="E76" s="275"/>
      <c r="F76" s="13">
        <f>SUM(F77:F83)</f>
        <v>1875</v>
      </c>
      <c r="G76" s="13">
        <f>SUM(G77:G83)</f>
        <v>3750</v>
      </c>
      <c r="H76" s="13">
        <f t="shared" ref="H76:H139" si="1">AVERAGE(F76:G76)</f>
        <v>2812.5</v>
      </c>
      <c r="I76" s="13">
        <v>72000</v>
      </c>
      <c r="J76" s="19">
        <v>3</v>
      </c>
      <c r="K76" s="12">
        <f>(H76*J76)/I76</f>
        <v>0.1171875</v>
      </c>
      <c r="L76" s="198" t="s">
        <v>1222</v>
      </c>
    </row>
    <row r="77" spans="1:12" ht="48.75" hidden="1" customHeight="1" x14ac:dyDescent="0.25">
      <c r="A77" s="184"/>
      <c r="B77" s="14" t="s">
        <v>3</v>
      </c>
      <c r="C77" s="175" t="s">
        <v>1212</v>
      </c>
      <c r="D77" s="272"/>
      <c r="E77" s="272"/>
      <c r="F77" s="6">
        <v>150</v>
      </c>
      <c r="G77" s="6">
        <v>300</v>
      </c>
      <c r="H77" s="13">
        <f t="shared" si="1"/>
        <v>225</v>
      </c>
      <c r="I77" s="71"/>
      <c r="J77" s="130"/>
      <c r="K77" s="12"/>
      <c r="L77" s="169"/>
    </row>
    <row r="78" spans="1:12" ht="63" hidden="1" customHeight="1" x14ac:dyDescent="0.25">
      <c r="A78" s="183"/>
      <c r="B78" s="46" t="s">
        <v>3</v>
      </c>
      <c r="C78" s="176" t="s">
        <v>1221</v>
      </c>
      <c r="D78" s="273"/>
      <c r="E78" s="273"/>
      <c r="F78" s="52">
        <v>15</v>
      </c>
      <c r="G78" s="52">
        <v>30</v>
      </c>
      <c r="H78" s="48">
        <f t="shared" si="1"/>
        <v>22.5</v>
      </c>
      <c r="I78" s="49"/>
      <c r="J78" s="180"/>
      <c r="K78" s="51"/>
      <c r="L78" s="170"/>
    </row>
    <row r="79" spans="1:12" ht="48" hidden="1" customHeight="1" x14ac:dyDescent="0.25">
      <c r="A79" s="184"/>
      <c r="B79" s="14" t="s">
        <v>3</v>
      </c>
      <c r="C79" s="34" t="s">
        <v>1220</v>
      </c>
      <c r="D79" s="272"/>
      <c r="E79" s="272"/>
      <c r="F79" s="6">
        <v>300</v>
      </c>
      <c r="G79" s="6">
        <v>600</v>
      </c>
      <c r="H79" s="13">
        <f t="shared" si="1"/>
        <v>450</v>
      </c>
      <c r="I79" s="36"/>
      <c r="J79" s="39"/>
      <c r="K79" s="12"/>
      <c r="L79" s="37" t="s">
        <v>1219</v>
      </c>
    </row>
    <row r="80" spans="1:12" ht="46.5" hidden="1" customHeight="1" x14ac:dyDescent="0.25">
      <c r="A80" s="184"/>
      <c r="B80" s="14" t="s">
        <v>3</v>
      </c>
      <c r="C80" s="34" t="s">
        <v>1218</v>
      </c>
      <c r="D80" s="272"/>
      <c r="E80" s="272"/>
      <c r="F80" s="6">
        <v>60</v>
      </c>
      <c r="G80" s="6">
        <v>120</v>
      </c>
      <c r="H80" s="13">
        <f t="shared" si="1"/>
        <v>90</v>
      </c>
      <c r="I80" s="36"/>
      <c r="J80" s="39"/>
      <c r="K80" s="12"/>
      <c r="L80" s="37"/>
    </row>
    <row r="81" spans="1:12" ht="33" hidden="1" customHeight="1" x14ac:dyDescent="0.25">
      <c r="A81" s="184"/>
      <c r="B81" s="14" t="s">
        <v>3</v>
      </c>
      <c r="C81" s="34" t="s">
        <v>1217</v>
      </c>
      <c r="D81" s="272"/>
      <c r="E81" s="272"/>
      <c r="F81" s="6">
        <v>900</v>
      </c>
      <c r="G81" s="6">
        <v>1800</v>
      </c>
      <c r="H81" s="13">
        <f t="shared" si="1"/>
        <v>1350</v>
      </c>
      <c r="I81" s="36"/>
      <c r="J81" s="39"/>
      <c r="K81" s="12"/>
      <c r="L81" s="37"/>
    </row>
    <row r="82" spans="1:12" ht="45" hidden="1" customHeight="1" x14ac:dyDescent="0.25">
      <c r="A82" s="184"/>
      <c r="B82" s="14" t="s">
        <v>3</v>
      </c>
      <c r="C82" s="34" t="s">
        <v>1216</v>
      </c>
      <c r="D82" s="272"/>
      <c r="E82" s="272"/>
      <c r="F82" s="6">
        <v>300</v>
      </c>
      <c r="G82" s="6">
        <v>600</v>
      </c>
      <c r="H82" s="13">
        <f t="shared" si="1"/>
        <v>450</v>
      </c>
      <c r="I82" s="36"/>
      <c r="J82" s="39"/>
      <c r="K82" s="12"/>
      <c r="L82" s="37"/>
    </row>
    <row r="83" spans="1:12" ht="61.5" hidden="1" customHeight="1" x14ac:dyDescent="0.25">
      <c r="A83" s="184"/>
      <c r="B83" s="14" t="s">
        <v>3</v>
      </c>
      <c r="C83" s="34" t="s">
        <v>1215</v>
      </c>
      <c r="D83" s="272"/>
      <c r="E83" s="272"/>
      <c r="F83" s="6">
        <v>150</v>
      </c>
      <c r="G83" s="6">
        <v>300</v>
      </c>
      <c r="H83" s="13">
        <f t="shared" si="1"/>
        <v>225</v>
      </c>
      <c r="I83" s="36"/>
      <c r="J83" s="39"/>
      <c r="K83" s="12"/>
      <c r="L83" s="37"/>
    </row>
    <row r="84" spans="1:12" ht="47.25" customHeight="1" x14ac:dyDescent="0.25">
      <c r="A84" s="199">
        <v>10</v>
      </c>
      <c r="B84" s="274" t="s">
        <v>1214</v>
      </c>
      <c r="C84" s="274"/>
      <c r="D84" s="272" t="s">
        <v>6</v>
      </c>
      <c r="E84" s="272"/>
      <c r="F84" s="6">
        <f>SUM(F85:F91)</f>
        <v>1125</v>
      </c>
      <c r="G84" s="6">
        <f>SUM(G85:G91)</f>
        <v>2250</v>
      </c>
      <c r="H84" s="13">
        <f t="shared" si="1"/>
        <v>1687.5</v>
      </c>
      <c r="I84" s="71">
        <v>72000</v>
      </c>
      <c r="J84" s="130">
        <v>5</v>
      </c>
      <c r="K84" s="12">
        <f>(H84*J84)/I84</f>
        <v>0.1171875</v>
      </c>
      <c r="L84" s="198" t="s">
        <v>1213</v>
      </c>
    </row>
    <row r="85" spans="1:12" ht="45.75" hidden="1" customHeight="1" x14ac:dyDescent="0.25">
      <c r="A85" s="183"/>
      <c r="B85" s="46" t="s">
        <v>3</v>
      </c>
      <c r="C85" s="176" t="s">
        <v>1212</v>
      </c>
      <c r="D85" s="273"/>
      <c r="E85" s="273"/>
      <c r="F85" s="52">
        <v>150</v>
      </c>
      <c r="G85" s="52">
        <v>300</v>
      </c>
      <c r="H85" s="48">
        <f t="shared" si="1"/>
        <v>225</v>
      </c>
      <c r="I85" s="49"/>
      <c r="J85" s="180"/>
      <c r="K85" s="51"/>
      <c r="L85" s="170"/>
    </row>
    <row r="86" spans="1:12" ht="63" hidden="1" customHeight="1" x14ac:dyDescent="0.25">
      <c r="A86" s="184"/>
      <c r="B86" s="14" t="s">
        <v>3</v>
      </c>
      <c r="C86" s="34" t="s">
        <v>1211</v>
      </c>
      <c r="D86" s="272"/>
      <c r="E86" s="272"/>
      <c r="F86" s="6">
        <v>15</v>
      </c>
      <c r="G86" s="6">
        <v>30</v>
      </c>
      <c r="H86" s="13">
        <f t="shared" si="1"/>
        <v>22.5</v>
      </c>
      <c r="I86" s="36"/>
      <c r="J86" s="39"/>
      <c r="K86" s="12"/>
      <c r="L86" s="37"/>
    </row>
    <row r="87" spans="1:12" ht="44.25" hidden="1" customHeight="1" x14ac:dyDescent="0.25">
      <c r="A87" s="184"/>
      <c r="B87" s="14" t="s">
        <v>3</v>
      </c>
      <c r="C87" s="34" t="s">
        <v>1210</v>
      </c>
      <c r="D87" s="272"/>
      <c r="E87" s="272"/>
      <c r="F87" s="6">
        <v>300</v>
      </c>
      <c r="G87" s="6">
        <v>600</v>
      </c>
      <c r="H87" s="13">
        <f t="shared" si="1"/>
        <v>450</v>
      </c>
      <c r="I87" s="36"/>
      <c r="J87" s="39"/>
      <c r="K87" s="12"/>
      <c r="L87" s="37"/>
    </row>
    <row r="88" spans="1:12" ht="45" hidden="1" customHeight="1" x14ac:dyDescent="0.25">
      <c r="A88" s="184"/>
      <c r="B88" s="14" t="s">
        <v>3</v>
      </c>
      <c r="C88" s="34" t="s">
        <v>1209</v>
      </c>
      <c r="D88" s="272"/>
      <c r="E88" s="272"/>
      <c r="F88" s="6">
        <v>60</v>
      </c>
      <c r="G88" s="6">
        <v>120</v>
      </c>
      <c r="H88" s="13">
        <f t="shared" si="1"/>
        <v>90</v>
      </c>
      <c r="I88" s="36"/>
      <c r="J88" s="39"/>
      <c r="K88" s="12"/>
      <c r="L88" s="37"/>
    </row>
    <row r="89" spans="1:12" ht="32.25" hidden="1" customHeight="1" x14ac:dyDescent="0.25">
      <c r="A89" s="184"/>
      <c r="B89" s="14" t="s">
        <v>3</v>
      </c>
      <c r="C89" s="34" t="s">
        <v>1208</v>
      </c>
      <c r="D89" s="272"/>
      <c r="E89" s="272"/>
      <c r="F89" s="6">
        <v>300</v>
      </c>
      <c r="G89" s="6">
        <v>600</v>
      </c>
      <c r="H89" s="13">
        <f t="shared" si="1"/>
        <v>450</v>
      </c>
      <c r="I89" s="36"/>
      <c r="J89" s="39"/>
      <c r="K89" s="12"/>
      <c r="L89" s="37"/>
    </row>
    <row r="90" spans="1:12" ht="44.25" hidden="1" customHeight="1" x14ac:dyDescent="0.25">
      <c r="A90" s="184"/>
      <c r="B90" s="14" t="s">
        <v>3</v>
      </c>
      <c r="C90" s="34" t="s">
        <v>1207</v>
      </c>
      <c r="D90" s="272"/>
      <c r="E90" s="272"/>
      <c r="F90" s="6">
        <v>150</v>
      </c>
      <c r="G90" s="6">
        <v>300</v>
      </c>
      <c r="H90" s="13">
        <f t="shared" si="1"/>
        <v>225</v>
      </c>
      <c r="I90" s="36"/>
      <c r="J90" s="39"/>
      <c r="K90" s="12"/>
      <c r="L90" s="37"/>
    </row>
    <row r="91" spans="1:12" ht="45" hidden="1" customHeight="1" x14ac:dyDescent="0.25">
      <c r="A91" s="183"/>
      <c r="B91" s="46" t="s">
        <v>3</v>
      </c>
      <c r="C91" s="176" t="s">
        <v>1206</v>
      </c>
      <c r="D91" s="273"/>
      <c r="E91" s="273"/>
      <c r="F91" s="52">
        <v>150</v>
      </c>
      <c r="G91" s="52">
        <v>300</v>
      </c>
      <c r="H91" s="48">
        <f t="shared" si="1"/>
        <v>225</v>
      </c>
      <c r="I91" s="49"/>
      <c r="J91" s="180"/>
      <c r="K91" s="51"/>
      <c r="L91" s="170"/>
    </row>
    <row r="92" spans="1:12" ht="124.5" customHeight="1" x14ac:dyDescent="0.25">
      <c r="A92" s="184">
        <v>11</v>
      </c>
      <c r="B92" s="274" t="s">
        <v>1205</v>
      </c>
      <c r="C92" s="274"/>
      <c r="D92" s="275" t="s">
        <v>6</v>
      </c>
      <c r="E92" s="275"/>
      <c r="F92" s="13">
        <f>SUM(F93:F99)</f>
        <v>1395</v>
      </c>
      <c r="G92" s="13">
        <f>SUM(G93:G99)</f>
        <v>2790</v>
      </c>
      <c r="H92" s="13">
        <f t="shared" si="1"/>
        <v>2092.5</v>
      </c>
      <c r="I92" s="13">
        <v>72000</v>
      </c>
      <c r="J92" s="19">
        <v>5</v>
      </c>
      <c r="K92" s="12">
        <f>(H92*J92)/I92</f>
        <v>0.14531250000000001</v>
      </c>
      <c r="L92" s="37" t="s">
        <v>1204</v>
      </c>
    </row>
    <row r="93" spans="1:12" ht="65.25" hidden="1" customHeight="1" x14ac:dyDescent="0.25">
      <c r="A93" s="184"/>
      <c r="B93" s="14" t="s">
        <v>3</v>
      </c>
      <c r="C93" s="34" t="s">
        <v>1203</v>
      </c>
      <c r="D93" s="272"/>
      <c r="E93" s="272"/>
      <c r="F93" s="6">
        <v>150</v>
      </c>
      <c r="G93" s="6">
        <v>300</v>
      </c>
      <c r="H93" s="13">
        <f t="shared" si="1"/>
        <v>225</v>
      </c>
      <c r="I93" s="36"/>
      <c r="J93" s="39"/>
      <c r="K93" s="12"/>
      <c r="L93" s="37"/>
    </row>
    <row r="94" spans="1:12" ht="109.5" hidden="1" customHeight="1" x14ac:dyDescent="0.25">
      <c r="A94" s="184"/>
      <c r="B94" s="14" t="s">
        <v>3</v>
      </c>
      <c r="C94" s="175" t="s">
        <v>1202</v>
      </c>
      <c r="D94" s="272"/>
      <c r="E94" s="272"/>
      <c r="F94" s="6">
        <v>15</v>
      </c>
      <c r="G94" s="6">
        <v>30</v>
      </c>
      <c r="H94" s="13">
        <f t="shared" si="1"/>
        <v>22.5</v>
      </c>
      <c r="I94" s="71"/>
      <c r="J94" s="130"/>
      <c r="K94" s="12"/>
      <c r="L94" s="169"/>
    </row>
    <row r="95" spans="1:12" ht="63" hidden="1" customHeight="1" x14ac:dyDescent="0.25">
      <c r="A95" s="183"/>
      <c r="B95" s="46" t="s">
        <v>3</v>
      </c>
      <c r="C95" s="176" t="s">
        <v>1201</v>
      </c>
      <c r="D95" s="273"/>
      <c r="E95" s="273"/>
      <c r="F95" s="52">
        <v>300</v>
      </c>
      <c r="G95" s="52">
        <v>600</v>
      </c>
      <c r="H95" s="48">
        <f t="shared" si="1"/>
        <v>450</v>
      </c>
      <c r="I95" s="49"/>
      <c r="J95" s="180"/>
      <c r="K95" s="51"/>
      <c r="L95" s="170"/>
    </row>
    <row r="96" spans="1:12" ht="63" hidden="1" customHeight="1" x14ac:dyDescent="0.25">
      <c r="A96" s="184"/>
      <c r="B96" s="14" t="s">
        <v>3</v>
      </c>
      <c r="C96" s="34" t="s">
        <v>1200</v>
      </c>
      <c r="D96" s="272"/>
      <c r="E96" s="272"/>
      <c r="F96" s="6">
        <v>30</v>
      </c>
      <c r="G96" s="6">
        <v>60</v>
      </c>
      <c r="H96" s="13">
        <f t="shared" si="1"/>
        <v>45</v>
      </c>
      <c r="I96" s="36"/>
      <c r="J96" s="39"/>
      <c r="K96" s="12"/>
      <c r="L96" s="37"/>
    </row>
    <row r="97" spans="1:12" ht="79.5" hidden="1" customHeight="1" x14ac:dyDescent="0.25">
      <c r="A97" s="184"/>
      <c r="B97" s="14" t="s">
        <v>3</v>
      </c>
      <c r="C97" s="34" t="s">
        <v>1199</v>
      </c>
      <c r="D97" s="272"/>
      <c r="E97" s="272"/>
      <c r="F97" s="6">
        <v>600</v>
      </c>
      <c r="G97" s="6">
        <v>1200</v>
      </c>
      <c r="H97" s="13">
        <f t="shared" si="1"/>
        <v>900</v>
      </c>
      <c r="I97" s="36"/>
      <c r="J97" s="39"/>
      <c r="K97" s="12"/>
      <c r="L97" s="37"/>
    </row>
    <row r="98" spans="1:12" ht="96" hidden="1" customHeight="1" x14ac:dyDescent="0.25">
      <c r="A98" s="184"/>
      <c r="B98" s="14" t="s">
        <v>3</v>
      </c>
      <c r="C98" s="175" t="s">
        <v>1198</v>
      </c>
      <c r="D98" s="272"/>
      <c r="E98" s="272"/>
      <c r="F98" s="6">
        <v>150</v>
      </c>
      <c r="G98" s="6">
        <v>300</v>
      </c>
      <c r="H98" s="13">
        <f t="shared" si="1"/>
        <v>225</v>
      </c>
      <c r="I98" s="71"/>
      <c r="J98" s="130"/>
      <c r="K98" s="12"/>
      <c r="L98" s="169"/>
    </row>
    <row r="99" spans="1:12" ht="110.25" hidden="1" customHeight="1" x14ac:dyDescent="0.25">
      <c r="A99" s="199"/>
      <c r="B99" s="14" t="s">
        <v>3</v>
      </c>
      <c r="C99" s="201" t="s">
        <v>1197</v>
      </c>
      <c r="D99" s="272"/>
      <c r="E99" s="272"/>
      <c r="F99" s="6">
        <v>150</v>
      </c>
      <c r="G99" s="6">
        <v>300</v>
      </c>
      <c r="H99" s="13">
        <f t="shared" si="1"/>
        <v>225</v>
      </c>
      <c r="I99" s="71"/>
      <c r="J99" s="130"/>
      <c r="K99" s="12"/>
      <c r="L99" s="198"/>
    </row>
    <row r="100" spans="1:12" ht="79.5" customHeight="1" x14ac:dyDescent="0.25">
      <c r="A100" s="199">
        <v>12</v>
      </c>
      <c r="B100" s="274" t="s">
        <v>1196</v>
      </c>
      <c r="C100" s="274"/>
      <c r="D100" s="275" t="s">
        <v>168</v>
      </c>
      <c r="E100" s="275"/>
      <c r="F100" s="13">
        <f>SUM(F101:F107)</f>
        <v>355</v>
      </c>
      <c r="G100" s="13">
        <f>SUM(G101:G107)</f>
        <v>890</v>
      </c>
      <c r="H100" s="13">
        <f t="shared" si="1"/>
        <v>622.5</v>
      </c>
      <c r="I100" s="13">
        <v>72000</v>
      </c>
      <c r="J100" s="19">
        <v>13</v>
      </c>
      <c r="K100" s="12">
        <f>(H100*J100)/I100</f>
        <v>0.11239583333333333</v>
      </c>
      <c r="L100" s="198" t="s">
        <v>1195</v>
      </c>
    </row>
    <row r="101" spans="1:12" ht="62.25" hidden="1" customHeight="1" x14ac:dyDescent="0.25">
      <c r="A101" s="184"/>
      <c r="B101" s="14" t="s">
        <v>3</v>
      </c>
      <c r="C101" s="34" t="s">
        <v>1194</v>
      </c>
      <c r="D101" s="272"/>
      <c r="E101" s="272"/>
      <c r="F101" s="6">
        <v>60</v>
      </c>
      <c r="G101" s="6">
        <v>120</v>
      </c>
      <c r="H101" s="13">
        <f t="shared" si="1"/>
        <v>90</v>
      </c>
      <c r="I101" s="36"/>
      <c r="J101" s="39"/>
      <c r="K101" s="12"/>
      <c r="L101" s="37"/>
    </row>
    <row r="102" spans="1:12" ht="63.75" hidden="1" customHeight="1" x14ac:dyDescent="0.25">
      <c r="A102" s="184"/>
      <c r="B102" s="14" t="s">
        <v>3</v>
      </c>
      <c r="C102" s="175" t="s">
        <v>1193</v>
      </c>
      <c r="D102" s="272"/>
      <c r="E102" s="272"/>
      <c r="F102" s="6">
        <v>10</v>
      </c>
      <c r="G102" s="6">
        <v>20</v>
      </c>
      <c r="H102" s="13">
        <f t="shared" si="1"/>
        <v>15</v>
      </c>
      <c r="I102" s="71"/>
      <c r="J102" s="130"/>
      <c r="K102" s="12"/>
      <c r="L102" s="169"/>
    </row>
    <row r="103" spans="1:12" ht="48" hidden="1" customHeight="1" x14ac:dyDescent="0.25">
      <c r="A103" s="184"/>
      <c r="B103" s="14" t="s">
        <v>3</v>
      </c>
      <c r="C103" s="34" t="s">
        <v>1192</v>
      </c>
      <c r="D103" s="272"/>
      <c r="E103" s="272"/>
      <c r="F103" s="6">
        <v>60</v>
      </c>
      <c r="G103" s="6">
        <v>300</v>
      </c>
      <c r="H103" s="13">
        <f t="shared" si="1"/>
        <v>180</v>
      </c>
      <c r="I103" s="36"/>
      <c r="J103" s="39"/>
      <c r="K103" s="12"/>
      <c r="L103" s="37" t="s">
        <v>1191</v>
      </c>
    </row>
    <row r="104" spans="1:12" ht="63.75" hidden="1" customHeight="1" x14ac:dyDescent="0.25">
      <c r="A104" s="184"/>
      <c r="B104" s="14" t="s">
        <v>3</v>
      </c>
      <c r="C104" s="34" t="s">
        <v>1190</v>
      </c>
      <c r="D104" s="272"/>
      <c r="E104" s="272"/>
      <c r="F104" s="6">
        <v>15</v>
      </c>
      <c r="G104" s="6">
        <v>30</v>
      </c>
      <c r="H104" s="13">
        <f t="shared" si="1"/>
        <v>22.5</v>
      </c>
      <c r="I104" s="36"/>
      <c r="J104" s="39"/>
      <c r="K104" s="12"/>
      <c r="L104" s="37"/>
    </row>
    <row r="105" spans="1:12" ht="48.75" hidden="1" customHeight="1" x14ac:dyDescent="0.25">
      <c r="A105" s="183"/>
      <c r="B105" s="46" t="s">
        <v>3</v>
      </c>
      <c r="C105" s="176" t="s">
        <v>1189</v>
      </c>
      <c r="D105" s="273"/>
      <c r="E105" s="273"/>
      <c r="F105" s="52">
        <v>120</v>
      </c>
      <c r="G105" s="52">
        <v>240</v>
      </c>
      <c r="H105" s="48">
        <f t="shared" si="1"/>
        <v>180</v>
      </c>
      <c r="I105" s="49"/>
      <c r="J105" s="180"/>
      <c r="K105" s="51"/>
      <c r="L105" s="170"/>
    </row>
    <row r="106" spans="1:12" ht="49.5" hidden="1" customHeight="1" x14ac:dyDescent="0.25">
      <c r="A106" s="184"/>
      <c r="B106" s="14" t="s">
        <v>3</v>
      </c>
      <c r="C106" s="34" t="s">
        <v>1188</v>
      </c>
      <c r="D106" s="272"/>
      <c r="E106" s="272"/>
      <c r="F106" s="6">
        <v>60</v>
      </c>
      <c r="G106" s="6">
        <v>120</v>
      </c>
      <c r="H106" s="13">
        <f t="shared" si="1"/>
        <v>90</v>
      </c>
      <c r="I106" s="36"/>
      <c r="J106" s="39"/>
      <c r="K106" s="12"/>
      <c r="L106" s="37"/>
    </row>
    <row r="107" spans="1:12" ht="78.75" hidden="1" customHeight="1" x14ac:dyDescent="0.25">
      <c r="A107" s="184"/>
      <c r="B107" s="14" t="s">
        <v>3</v>
      </c>
      <c r="C107" s="175" t="s">
        <v>1187</v>
      </c>
      <c r="D107" s="272"/>
      <c r="E107" s="272"/>
      <c r="F107" s="6">
        <v>30</v>
      </c>
      <c r="G107" s="6">
        <v>60</v>
      </c>
      <c r="H107" s="13">
        <f t="shared" si="1"/>
        <v>45</v>
      </c>
      <c r="I107" s="71"/>
      <c r="J107" s="130"/>
      <c r="K107" s="12"/>
      <c r="L107" s="169"/>
    </row>
    <row r="108" spans="1:12" ht="141.75" customHeight="1" x14ac:dyDescent="0.25">
      <c r="A108" s="184">
        <v>13</v>
      </c>
      <c r="B108" s="274" t="s">
        <v>1186</v>
      </c>
      <c r="C108" s="274"/>
      <c r="D108" s="275" t="s">
        <v>6</v>
      </c>
      <c r="E108" s="275"/>
      <c r="F108" s="13">
        <f>SUM(F109:F115)</f>
        <v>435</v>
      </c>
      <c r="G108" s="13">
        <f>SUM(G109:G115)</f>
        <v>1830</v>
      </c>
      <c r="H108" s="13">
        <f t="shared" si="1"/>
        <v>1132.5</v>
      </c>
      <c r="I108" s="13">
        <v>72000</v>
      </c>
      <c r="J108" s="19">
        <v>5</v>
      </c>
      <c r="K108" s="12">
        <f>(H108*J108)/I108</f>
        <v>7.8645833333333331E-2</v>
      </c>
      <c r="L108" s="37" t="s">
        <v>1185</v>
      </c>
    </row>
    <row r="109" spans="1:12" ht="60.75" hidden="1" customHeight="1" x14ac:dyDescent="0.25">
      <c r="A109" s="183"/>
      <c r="B109" s="46" t="s">
        <v>3</v>
      </c>
      <c r="C109" s="176" t="s">
        <v>1184</v>
      </c>
      <c r="D109" s="273"/>
      <c r="E109" s="273"/>
      <c r="F109" s="52">
        <v>150</v>
      </c>
      <c r="G109" s="52">
        <v>300</v>
      </c>
      <c r="H109" s="48">
        <f t="shared" si="1"/>
        <v>225</v>
      </c>
      <c r="I109" s="49"/>
      <c r="J109" s="180"/>
      <c r="K109" s="51"/>
      <c r="L109" s="170"/>
    </row>
    <row r="110" spans="1:12" ht="110.25" hidden="1" customHeight="1" x14ac:dyDescent="0.25">
      <c r="A110" s="184"/>
      <c r="B110" s="14" t="s">
        <v>3</v>
      </c>
      <c r="C110" s="175" t="s">
        <v>1183</v>
      </c>
      <c r="D110" s="272"/>
      <c r="E110" s="272"/>
      <c r="F110" s="6">
        <v>15</v>
      </c>
      <c r="G110" s="6">
        <v>30</v>
      </c>
      <c r="H110" s="13">
        <f t="shared" si="1"/>
        <v>22.5</v>
      </c>
      <c r="I110" s="71"/>
      <c r="J110" s="130"/>
      <c r="K110" s="12"/>
      <c r="L110" s="169"/>
    </row>
    <row r="111" spans="1:12" ht="78" hidden="1" customHeight="1" x14ac:dyDescent="0.25">
      <c r="A111" s="184"/>
      <c r="B111" s="14" t="s">
        <v>3</v>
      </c>
      <c r="C111" s="175" t="s">
        <v>1182</v>
      </c>
      <c r="D111" s="272"/>
      <c r="E111" s="272"/>
      <c r="F111" s="6">
        <v>60</v>
      </c>
      <c r="G111" s="6">
        <v>600</v>
      </c>
      <c r="H111" s="13">
        <f t="shared" si="1"/>
        <v>330</v>
      </c>
      <c r="I111" s="71"/>
      <c r="J111" s="130"/>
      <c r="K111" s="12"/>
      <c r="L111" s="169"/>
    </row>
    <row r="112" spans="1:12" ht="78.75" hidden="1" customHeight="1" x14ac:dyDescent="0.25">
      <c r="A112" s="184"/>
      <c r="B112" s="14" t="s">
        <v>3</v>
      </c>
      <c r="C112" s="34" t="s">
        <v>1181</v>
      </c>
      <c r="D112" s="272"/>
      <c r="E112" s="272"/>
      <c r="F112" s="6">
        <v>30</v>
      </c>
      <c r="G112" s="6">
        <v>60</v>
      </c>
      <c r="H112" s="13">
        <f t="shared" si="1"/>
        <v>45</v>
      </c>
      <c r="I112" s="36"/>
      <c r="J112" s="39"/>
      <c r="K112" s="12"/>
      <c r="L112" s="37"/>
    </row>
    <row r="113" spans="1:12" ht="78.75" hidden="1" customHeight="1" x14ac:dyDescent="0.25">
      <c r="A113" s="183"/>
      <c r="B113" s="46" t="s">
        <v>3</v>
      </c>
      <c r="C113" s="176" t="s">
        <v>1180</v>
      </c>
      <c r="D113" s="273"/>
      <c r="E113" s="273"/>
      <c r="F113" s="52">
        <v>60</v>
      </c>
      <c r="G113" s="52">
        <v>600</v>
      </c>
      <c r="H113" s="48">
        <f t="shared" si="1"/>
        <v>330</v>
      </c>
      <c r="I113" s="49"/>
      <c r="J113" s="180"/>
      <c r="K113" s="51"/>
      <c r="L113" s="170"/>
    </row>
    <row r="114" spans="1:12" ht="95.25" hidden="1" customHeight="1" x14ac:dyDescent="0.25">
      <c r="A114" s="184"/>
      <c r="B114" s="14" t="s">
        <v>3</v>
      </c>
      <c r="C114" s="175" t="s">
        <v>1179</v>
      </c>
      <c r="D114" s="272"/>
      <c r="E114" s="272"/>
      <c r="F114" s="6">
        <v>60</v>
      </c>
      <c r="G114" s="6">
        <v>120</v>
      </c>
      <c r="H114" s="13">
        <f t="shared" si="1"/>
        <v>90</v>
      </c>
      <c r="I114" s="71"/>
      <c r="J114" s="130"/>
      <c r="K114" s="12"/>
      <c r="L114" s="169"/>
    </row>
    <row r="115" spans="1:12" ht="60" hidden="1" customHeight="1" x14ac:dyDescent="0.25">
      <c r="A115" s="184"/>
      <c r="B115" s="14" t="s">
        <v>3</v>
      </c>
      <c r="C115" s="34" t="s">
        <v>1178</v>
      </c>
      <c r="D115" s="272"/>
      <c r="E115" s="272"/>
      <c r="F115" s="6">
        <v>60</v>
      </c>
      <c r="G115" s="6">
        <v>120</v>
      </c>
      <c r="H115" s="13">
        <f t="shared" si="1"/>
        <v>90</v>
      </c>
      <c r="I115" s="36"/>
      <c r="J115" s="39"/>
      <c r="K115" s="12"/>
      <c r="L115" s="37"/>
    </row>
    <row r="116" spans="1:12" ht="111.75" customHeight="1" x14ac:dyDescent="0.25">
      <c r="A116" s="184">
        <v>14</v>
      </c>
      <c r="B116" s="274" t="s">
        <v>1177</v>
      </c>
      <c r="C116" s="274"/>
      <c r="D116" s="275" t="s">
        <v>6</v>
      </c>
      <c r="E116" s="275"/>
      <c r="F116" s="13">
        <f>SUM(F117:F124)</f>
        <v>3090</v>
      </c>
      <c r="G116" s="13">
        <f>SUM(G117:G124)</f>
        <v>6180</v>
      </c>
      <c r="H116" s="13">
        <f t="shared" si="1"/>
        <v>4635</v>
      </c>
      <c r="I116" s="13">
        <v>72000</v>
      </c>
      <c r="J116" s="19">
        <v>2</v>
      </c>
      <c r="K116" s="12">
        <f>(H116*J116)/I116</f>
        <v>0.12875</v>
      </c>
      <c r="L116" s="37" t="s">
        <v>1176</v>
      </c>
    </row>
    <row r="117" spans="1:12" ht="48.75" hidden="1" customHeight="1" x14ac:dyDescent="0.25">
      <c r="A117" s="183"/>
      <c r="B117" s="46" t="s">
        <v>3</v>
      </c>
      <c r="C117" s="176" t="s">
        <v>1175</v>
      </c>
      <c r="D117" s="273"/>
      <c r="E117" s="273"/>
      <c r="F117" s="52">
        <v>150</v>
      </c>
      <c r="G117" s="52">
        <v>300</v>
      </c>
      <c r="H117" s="48">
        <f t="shared" si="1"/>
        <v>225</v>
      </c>
      <c r="I117" s="49"/>
      <c r="J117" s="180"/>
      <c r="K117" s="51"/>
      <c r="L117" s="170"/>
    </row>
    <row r="118" spans="1:12" ht="78.75" hidden="1" customHeight="1" x14ac:dyDescent="0.25">
      <c r="A118" s="184"/>
      <c r="B118" s="14" t="s">
        <v>3</v>
      </c>
      <c r="C118" s="34" t="s">
        <v>1174</v>
      </c>
      <c r="D118" s="272"/>
      <c r="E118" s="272"/>
      <c r="F118" s="6">
        <v>30</v>
      </c>
      <c r="G118" s="6">
        <v>60</v>
      </c>
      <c r="H118" s="13">
        <f t="shared" si="1"/>
        <v>45</v>
      </c>
      <c r="I118" s="36"/>
      <c r="J118" s="39"/>
      <c r="K118" s="12"/>
      <c r="L118" s="37"/>
    </row>
    <row r="119" spans="1:12" ht="48.75" hidden="1" customHeight="1" x14ac:dyDescent="0.25">
      <c r="A119" s="184"/>
      <c r="B119" s="14" t="s">
        <v>3</v>
      </c>
      <c r="C119" s="175" t="s">
        <v>1173</v>
      </c>
      <c r="D119" s="272"/>
      <c r="E119" s="272"/>
      <c r="F119" s="6">
        <v>600</v>
      </c>
      <c r="G119" s="6">
        <v>1200</v>
      </c>
      <c r="H119" s="13">
        <f t="shared" si="1"/>
        <v>900</v>
      </c>
      <c r="I119" s="71"/>
      <c r="J119" s="130"/>
      <c r="K119" s="12"/>
      <c r="L119" s="169"/>
    </row>
    <row r="120" spans="1:12" ht="45.75" hidden="1" customHeight="1" x14ac:dyDescent="0.25">
      <c r="A120" s="184"/>
      <c r="B120" s="14" t="s">
        <v>3</v>
      </c>
      <c r="C120" s="34" t="s">
        <v>1172</v>
      </c>
      <c r="D120" s="272"/>
      <c r="E120" s="272"/>
      <c r="F120" s="6">
        <v>150</v>
      </c>
      <c r="G120" s="6">
        <v>300</v>
      </c>
      <c r="H120" s="13">
        <f t="shared" si="1"/>
        <v>225</v>
      </c>
      <c r="I120" s="36"/>
      <c r="J120" s="39"/>
      <c r="K120" s="12"/>
      <c r="L120" s="37"/>
    </row>
    <row r="121" spans="1:12" ht="30.75" hidden="1" customHeight="1" x14ac:dyDescent="0.25">
      <c r="A121" s="184"/>
      <c r="B121" s="14" t="s">
        <v>3</v>
      </c>
      <c r="C121" s="34" t="s">
        <v>1171</v>
      </c>
      <c r="D121" s="272"/>
      <c r="E121" s="272"/>
      <c r="F121" s="6">
        <v>1500</v>
      </c>
      <c r="G121" s="6">
        <v>3000</v>
      </c>
      <c r="H121" s="13">
        <f t="shared" si="1"/>
        <v>2250</v>
      </c>
      <c r="I121" s="36"/>
      <c r="J121" s="39"/>
      <c r="K121" s="12"/>
      <c r="L121" s="37"/>
    </row>
    <row r="122" spans="1:12" ht="46.5" hidden="1" customHeight="1" x14ac:dyDescent="0.25">
      <c r="A122" s="184"/>
      <c r="B122" s="14" t="s">
        <v>3</v>
      </c>
      <c r="C122" s="34" t="s">
        <v>1170</v>
      </c>
      <c r="D122" s="272"/>
      <c r="E122" s="272"/>
      <c r="F122" s="6">
        <v>300</v>
      </c>
      <c r="G122" s="6">
        <v>600</v>
      </c>
      <c r="H122" s="13">
        <f t="shared" si="1"/>
        <v>450</v>
      </c>
      <c r="I122" s="36"/>
      <c r="J122" s="39"/>
      <c r="K122" s="12"/>
      <c r="L122" s="37" t="s">
        <v>1169</v>
      </c>
    </row>
    <row r="123" spans="1:12" ht="30.75" hidden="1" customHeight="1" x14ac:dyDescent="0.25">
      <c r="A123" s="184"/>
      <c r="B123" s="14" t="s">
        <v>3</v>
      </c>
      <c r="C123" s="34" t="s">
        <v>1168</v>
      </c>
      <c r="D123" s="272"/>
      <c r="E123" s="272"/>
      <c r="F123" s="6">
        <v>300</v>
      </c>
      <c r="G123" s="6">
        <v>600</v>
      </c>
      <c r="H123" s="13">
        <f t="shared" si="1"/>
        <v>450</v>
      </c>
      <c r="I123" s="36"/>
      <c r="J123" s="39"/>
      <c r="K123" s="12"/>
      <c r="L123" s="37"/>
    </row>
    <row r="124" spans="1:12" ht="64.5" hidden="1" customHeight="1" x14ac:dyDescent="0.25">
      <c r="A124" s="199"/>
      <c r="B124" s="14" t="s">
        <v>3</v>
      </c>
      <c r="C124" s="201" t="s">
        <v>1167</v>
      </c>
      <c r="D124" s="272"/>
      <c r="E124" s="272"/>
      <c r="F124" s="6">
        <v>60</v>
      </c>
      <c r="G124" s="6">
        <v>120</v>
      </c>
      <c r="H124" s="13">
        <f t="shared" si="1"/>
        <v>90</v>
      </c>
      <c r="I124" s="71"/>
      <c r="J124" s="130"/>
      <c r="K124" s="12"/>
      <c r="L124" s="198"/>
    </row>
    <row r="125" spans="1:12" ht="111" customHeight="1" x14ac:dyDescent="0.25">
      <c r="A125" s="199">
        <v>15</v>
      </c>
      <c r="B125" s="274" t="s">
        <v>1166</v>
      </c>
      <c r="C125" s="274"/>
      <c r="D125" s="275" t="s">
        <v>140</v>
      </c>
      <c r="E125" s="275"/>
      <c r="F125" s="13">
        <f>SUM(F126:F133)</f>
        <v>3360</v>
      </c>
      <c r="G125" s="13">
        <f>SUM(G126:G133)</f>
        <v>6720</v>
      </c>
      <c r="H125" s="13">
        <f t="shared" si="1"/>
        <v>5040</v>
      </c>
      <c r="I125" s="13">
        <v>72000</v>
      </c>
      <c r="J125" s="19">
        <v>1</v>
      </c>
      <c r="K125" s="12">
        <f>(H125*J125)/I125</f>
        <v>7.0000000000000007E-2</v>
      </c>
      <c r="L125" s="198" t="s">
        <v>1165</v>
      </c>
    </row>
    <row r="126" spans="1:12" ht="48" hidden="1" customHeight="1" x14ac:dyDescent="0.25">
      <c r="A126" s="184"/>
      <c r="B126" s="14" t="s">
        <v>3</v>
      </c>
      <c r="C126" s="34" t="s">
        <v>1164</v>
      </c>
      <c r="D126" s="272"/>
      <c r="E126" s="272"/>
      <c r="F126" s="6">
        <v>150</v>
      </c>
      <c r="G126" s="6">
        <v>300</v>
      </c>
      <c r="H126" s="13">
        <f t="shared" si="1"/>
        <v>225</v>
      </c>
      <c r="I126" s="36"/>
      <c r="J126" s="39"/>
      <c r="K126" s="12"/>
      <c r="L126" s="37"/>
    </row>
    <row r="127" spans="1:12" ht="46.5" hidden="1" customHeight="1" x14ac:dyDescent="0.25">
      <c r="A127" s="184"/>
      <c r="B127" s="14" t="s">
        <v>3</v>
      </c>
      <c r="C127" s="34" t="s">
        <v>1163</v>
      </c>
      <c r="D127" s="272"/>
      <c r="E127" s="272"/>
      <c r="F127" s="6">
        <v>60</v>
      </c>
      <c r="G127" s="6">
        <v>120</v>
      </c>
      <c r="H127" s="13">
        <f t="shared" si="1"/>
        <v>90</v>
      </c>
      <c r="I127" s="36"/>
      <c r="J127" s="39"/>
      <c r="K127" s="12"/>
      <c r="L127" s="37" t="s">
        <v>1162</v>
      </c>
    </row>
    <row r="128" spans="1:12" ht="30" hidden="1" customHeight="1" x14ac:dyDescent="0.25">
      <c r="A128" s="184"/>
      <c r="B128" s="14" t="s">
        <v>3</v>
      </c>
      <c r="C128" s="34" t="s">
        <v>1161</v>
      </c>
      <c r="D128" s="272"/>
      <c r="E128" s="272"/>
      <c r="F128" s="6">
        <v>900</v>
      </c>
      <c r="G128" s="6">
        <v>1800</v>
      </c>
      <c r="H128" s="13">
        <f t="shared" si="1"/>
        <v>1350</v>
      </c>
      <c r="I128" s="36"/>
      <c r="J128" s="39"/>
      <c r="K128" s="12"/>
      <c r="L128" s="37"/>
    </row>
    <row r="129" spans="1:12" ht="30" hidden="1" customHeight="1" x14ac:dyDescent="0.25">
      <c r="A129" s="184"/>
      <c r="B129" s="14" t="s">
        <v>3</v>
      </c>
      <c r="C129" s="34" t="s">
        <v>1160</v>
      </c>
      <c r="D129" s="272"/>
      <c r="E129" s="272"/>
      <c r="F129" s="6">
        <v>300</v>
      </c>
      <c r="G129" s="6">
        <v>600</v>
      </c>
      <c r="H129" s="13">
        <f t="shared" si="1"/>
        <v>450</v>
      </c>
      <c r="I129" s="36"/>
      <c r="J129" s="39"/>
      <c r="K129" s="12"/>
      <c r="L129" s="37"/>
    </row>
    <row r="130" spans="1:12" ht="15.75" hidden="1" customHeight="1" x14ac:dyDescent="0.25">
      <c r="A130" s="184"/>
      <c r="B130" s="14" t="s">
        <v>3</v>
      </c>
      <c r="C130" s="34" t="s">
        <v>1159</v>
      </c>
      <c r="D130" s="272"/>
      <c r="E130" s="272"/>
      <c r="F130" s="6">
        <v>1500</v>
      </c>
      <c r="G130" s="6">
        <v>3000</v>
      </c>
      <c r="H130" s="13">
        <f t="shared" si="1"/>
        <v>2250</v>
      </c>
      <c r="I130" s="36"/>
      <c r="J130" s="39"/>
      <c r="K130" s="12"/>
      <c r="L130" s="37"/>
    </row>
    <row r="131" spans="1:12" ht="33.75" hidden="1" customHeight="1" x14ac:dyDescent="0.25">
      <c r="A131" s="184"/>
      <c r="B131" s="14" t="s">
        <v>3</v>
      </c>
      <c r="C131" s="34" t="s">
        <v>1158</v>
      </c>
      <c r="D131" s="272"/>
      <c r="E131" s="272"/>
      <c r="F131" s="6">
        <v>150</v>
      </c>
      <c r="G131" s="6">
        <v>300</v>
      </c>
      <c r="H131" s="13">
        <f t="shared" si="1"/>
        <v>225</v>
      </c>
      <c r="I131" s="36"/>
      <c r="J131" s="39"/>
      <c r="K131" s="12"/>
      <c r="L131" s="37"/>
    </row>
    <row r="132" spans="1:12" ht="45" hidden="1" customHeight="1" x14ac:dyDescent="0.25">
      <c r="A132" s="183"/>
      <c r="B132" s="46" t="s">
        <v>3</v>
      </c>
      <c r="C132" s="176" t="s">
        <v>1157</v>
      </c>
      <c r="D132" s="273"/>
      <c r="E132" s="273"/>
      <c r="F132" s="52">
        <v>150</v>
      </c>
      <c r="G132" s="52">
        <v>300</v>
      </c>
      <c r="H132" s="48">
        <f t="shared" si="1"/>
        <v>225</v>
      </c>
      <c r="I132" s="49"/>
      <c r="J132" s="180"/>
      <c r="K132" s="51"/>
      <c r="L132" s="170" t="s">
        <v>551</v>
      </c>
    </row>
    <row r="133" spans="1:12" ht="63.75" hidden="1" customHeight="1" x14ac:dyDescent="0.25">
      <c r="A133" s="184"/>
      <c r="B133" s="14" t="s">
        <v>3</v>
      </c>
      <c r="C133" s="175" t="s">
        <v>1156</v>
      </c>
      <c r="D133" s="272"/>
      <c r="E133" s="272"/>
      <c r="F133" s="6">
        <v>150</v>
      </c>
      <c r="G133" s="6">
        <v>300</v>
      </c>
      <c r="H133" s="13">
        <f t="shared" si="1"/>
        <v>225</v>
      </c>
      <c r="I133" s="71"/>
      <c r="J133" s="130"/>
      <c r="K133" s="12"/>
      <c r="L133" s="169"/>
    </row>
    <row r="134" spans="1:12" ht="111" customHeight="1" x14ac:dyDescent="0.25">
      <c r="A134" s="184">
        <v>16</v>
      </c>
      <c r="B134" s="274" t="s">
        <v>1155</v>
      </c>
      <c r="C134" s="274"/>
      <c r="D134" s="275" t="s">
        <v>140</v>
      </c>
      <c r="E134" s="275"/>
      <c r="F134" s="13">
        <f>SUM(F135:F141)</f>
        <v>970</v>
      </c>
      <c r="G134" s="13">
        <f>SUM(G135:G141)</f>
        <v>1940</v>
      </c>
      <c r="H134" s="13">
        <f t="shared" si="1"/>
        <v>1455</v>
      </c>
      <c r="I134" s="13">
        <v>72000</v>
      </c>
      <c r="J134" s="19">
        <v>1</v>
      </c>
      <c r="K134" s="12">
        <f>(H134*J134)/I134</f>
        <v>2.0208333333333332E-2</v>
      </c>
      <c r="L134" s="37"/>
    </row>
    <row r="135" spans="1:12" ht="46.5" hidden="1" customHeight="1" x14ac:dyDescent="0.25">
      <c r="A135" s="184"/>
      <c r="B135" s="14" t="s">
        <v>3</v>
      </c>
      <c r="C135" s="34" t="s">
        <v>1154</v>
      </c>
      <c r="D135" s="272"/>
      <c r="E135" s="272"/>
      <c r="F135" s="6">
        <v>150</v>
      </c>
      <c r="G135" s="6">
        <v>300</v>
      </c>
      <c r="H135" s="13">
        <f t="shared" si="1"/>
        <v>225</v>
      </c>
      <c r="I135" s="36"/>
      <c r="J135" s="39"/>
      <c r="K135" s="12"/>
      <c r="L135" s="37"/>
    </row>
    <row r="136" spans="1:12" ht="45.75" hidden="1" customHeight="1" x14ac:dyDescent="0.25">
      <c r="A136" s="184"/>
      <c r="B136" s="14" t="s">
        <v>3</v>
      </c>
      <c r="C136" s="34" t="s">
        <v>1153</v>
      </c>
      <c r="D136" s="272"/>
      <c r="E136" s="272"/>
      <c r="F136" s="6">
        <v>10</v>
      </c>
      <c r="G136" s="6">
        <v>20</v>
      </c>
      <c r="H136" s="13">
        <f t="shared" si="1"/>
        <v>15</v>
      </c>
      <c r="I136" s="36"/>
      <c r="J136" s="39"/>
      <c r="K136" s="12"/>
      <c r="L136" s="37"/>
    </row>
    <row r="137" spans="1:12" ht="32.25" hidden="1" customHeight="1" x14ac:dyDescent="0.25">
      <c r="A137" s="184"/>
      <c r="B137" s="14" t="s">
        <v>3</v>
      </c>
      <c r="C137" s="34" t="s">
        <v>1152</v>
      </c>
      <c r="D137" s="272"/>
      <c r="E137" s="272"/>
      <c r="F137" s="6">
        <v>150</v>
      </c>
      <c r="G137" s="6">
        <v>300</v>
      </c>
      <c r="H137" s="13">
        <f t="shared" si="1"/>
        <v>225</v>
      </c>
      <c r="I137" s="36"/>
      <c r="J137" s="39"/>
      <c r="K137" s="12"/>
      <c r="L137" s="37"/>
    </row>
    <row r="138" spans="1:12" ht="31.5" hidden="1" customHeight="1" x14ac:dyDescent="0.25">
      <c r="A138" s="184"/>
      <c r="B138" s="14" t="s">
        <v>3</v>
      </c>
      <c r="C138" s="34" t="s">
        <v>1151</v>
      </c>
      <c r="D138" s="272"/>
      <c r="E138" s="272"/>
      <c r="F138" s="6">
        <v>60</v>
      </c>
      <c r="G138" s="6">
        <v>120</v>
      </c>
      <c r="H138" s="13">
        <f t="shared" si="1"/>
        <v>90</v>
      </c>
      <c r="I138" s="36"/>
      <c r="J138" s="39"/>
      <c r="K138" s="12"/>
      <c r="L138" s="37"/>
    </row>
    <row r="139" spans="1:12" ht="29.25" hidden="1" customHeight="1" x14ac:dyDescent="0.25">
      <c r="A139" s="183"/>
      <c r="B139" s="46" t="s">
        <v>3</v>
      </c>
      <c r="C139" s="176" t="s">
        <v>1150</v>
      </c>
      <c r="D139" s="273"/>
      <c r="E139" s="273"/>
      <c r="F139" s="52">
        <v>300</v>
      </c>
      <c r="G139" s="52">
        <v>600</v>
      </c>
      <c r="H139" s="48">
        <f t="shared" si="1"/>
        <v>450</v>
      </c>
      <c r="I139" s="49"/>
      <c r="J139" s="180"/>
      <c r="K139" s="51"/>
      <c r="L139" s="170"/>
    </row>
    <row r="140" spans="1:12" ht="32.25" hidden="1" customHeight="1" x14ac:dyDescent="0.25">
      <c r="A140" s="184"/>
      <c r="B140" s="14" t="s">
        <v>3</v>
      </c>
      <c r="C140" s="175" t="s">
        <v>1149</v>
      </c>
      <c r="D140" s="272"/>
      <c r="E140" s="272"/>
      <c r="F140" s="6">
        <v>150</v>
      </c>
      <c r="G140" s="6">
        <v>300</v>
      </c>
      <c r="H140" s="13">
        <f t="shared" ref="H140:H203" si="2">AVERAGE(F140:G140)</f>
        <v>225</v>
      </c>
      <c r="I140" s="71"/>
      <c r="J140" s="130"/>
      <c r="K140" s="12"/>
      <c r="L140" s="169"/>
    </row>
    <row r="141" spans="1:12" ht="44.25" hidden="1" customHeight="1" x14ac:dyDescent="0.25">
      <c r="A141" s="184"/>
      <c r="B141" s="14" t="s">
        <v>3</v>
      </c>
      <c r="C141" s="34" t="s">
        <v>1148</v>
      </c>
      <c r="D141" s="272"/>
      <c r="E141" s="272"/>
      <c r="F141" s="6">
        <v>150</v>
      </c>
      <c r="G141" s="6">
        <v>300</v>
      </c>
      <c r="H141" s="13">
        <f t="shared" si="2"/>
        <v>225</v>
      </c>
      <c r="I141" s="36"/>
      <c r="J141" s="39"/>
      <c r="K141" s="12"/>
      <c r="L141" s="37"/>
    </row>
    <row r="142" spans="1:12" ht="63.75" customHeight="1" x14ac:dyDescent="0.25">
      <c r="A142" s="184">
        <v>17</v>
      </c>
      <c r="B142" s="274" t="s">
        <v>1147</v>
      </c>
      <c r="C142" s="274"/>
      <c r="D142" s="275" t="s">
        <v>168</v>
      </c>
      <c r="E142" s="275"/>
      <c r="F142" s="13">
        <f>SUM(F143:F149)</f>
        <v>510</v>
      </c>
      <c r="G142" s="13">
        <f>SUM(G143:G149)</f>
        <v>1020</v>
      </c>
      <c r="H142" s="13">
        <f t="shared" si="2"/>
        <v>765</v>
      </c>
      <c r="I142" s="13">
        <v>72000</v>
      </c>
      <c r="J142" s="19">
        <v>1</v>
      </c>
      <c r="K142" s="12">
        <f>(H142*J142)/I142</f>
        <v>1.0625000000000001E-2</v>
      </c>
      <c r="L142" s="37"/>
    </row>
    <row r="143" spans="1:12" ht="46.5" hidden="1" customHeight="1" x14ac:dyDescent="0.25">
      <c r="A143" s="184"/>
      <c r="B143" s="14" t="s">
        <v>3</v>
      </c>
      <c r="C143" s="34" t="s">
        <v>1146</v>
      </c>
      <c r="D143" s="272"/>
      <c r="E143" s="272"/>
      <c r="F143" s="6">
        <v>150</v>
      </c>
      <c r="G143" s="6">
        <v>300</v>
      </c>
      <c r="H143" s="13">
        <f t="shared" si="2"/>
        <v>225</v>
      </c>
      <c r="I143" s="36"/>
      <c r="J143" s="39"/>
      <c r="K143" s="12"/>
      <c r="L143" s="37"/>
    </row>
    <row r="144" spans="1:12" ht="47.25" hidden="1" customHeight="1" x14ac:dyDescent="0.25">
      <c r="A144" s="184"/>
      <c r="B144" s="14" t="s">
        <v>3</v>
      </c>
      <c r="C144" s="34" t="s">
        <v>1145</v>
      </c>
      <c r="D144" s="272"/>
      <c r="E144" s="272"/>
      <c r="F144" s="6">
        <v>15</v>
      </c>
      <c r="G144" s="6">
        <v>30</v>
      </c>
      <c r="H144" s="13">
        <f t="shared" si="2"/>
        <v>22.5</v>
      </c>
      <c r="I144" s="36"/>
      <c r="J144" s="39"/>
      <c r="K144" s="12"/>
      <c r="L144" s="37"/>
    </row>
    <row r="145" spans="1:12" ht="30" hidden="1" customHeight="1" x14ac:dyDescent="0.25">
      <c r="A145" s="184"/>
      <c r="B145" s="14" t="s">
        <v>3</v>
      </c>
      <c r="C145" s="34" t="s">
        <v>1144</v>
      </c>
      <c r="D145" s="272"/>
      <c r="E145" s="272"/>
      <c r="F145" s="6">
        <v>60</v>
      </c>
      <c r="G145" s="6">
        <v>120</v>
      </c>
      <c r="H145" s="13">
        <f t="shared" si="2"/>
        <v>90</v>
      </c>
      <c r="I145" s="36"/>
      <c r="J145" s="39"/>
      <c r="K145" s="12"/>
      <c r="L145" s="37"/>
    </row>
    <row r="146" spans="1:12" ht="45" hidden="1" customHeight="1" x14ac:dyDescent="0.25">
      <c r="A146" s="184"/>
      <c r="B146" s="14" t="s">
        <v>3</v>
      </c>
      <c r="C146" s="34" t="s">
        <v>1143</v>
      </c>
      <c r="D146" s="272"/>
      <c r="E146" s="272"/>
      <c r="F146" s="6">
        <v>15</v>
      </c>
      <c r="G146" s="6">
        <v>30</v>
      </c>
      <c r="H146" s="13">
        <f t="shared" si="2"/>
        <v>22.5</v>
      </c>
      <c r="I146" s="36"/>
      <c r="J146" s="39"/>
      <c r="K146" s="12"/>
      <c r="L146" s="37"/>
    </row>
    <row r="147" spans="1:12" ht="30.75" hidden="1" customHeight="1" x14ac:dyDescent="0.25">
      <c r="A147" s="184"/>
      <c r="B147" s="14" t="s">
        <v>3</v>
      </c>
      <c r="C147" s="34" t="s">
        <v>1142</v>
      </c>
      <c r="D147" s="272"/>
      <c r="E147" s="272"/>
      <c r="F147" s="6">
        <v>150</v>
      </c>
      <c r="G147" s="6">
        <v>300</v>
      </c>
      <c r="H147" s="13">
        <f t="shared" si="2"/>
        <v>225</v>
      </c>
      <c r="I147" s="36"/>
      <c r="J147" s="39"/>
      <c r="K147" s="12"/>
      <c r="L147" s="37"/>
    </row>
    <row r="148" spans="1:12" ht="29.1" hidden="1" customHeight="1" x14ac:dyDescent="0.25">
      <c r="A148" s="183"/>
      <c r="B148" s="46" t="s">
        <v>3</v>
      </c>
      <c r="C148" s="176" t="s">
        <v>1141</v>
      </c>
      <c r="D148" s="273"/>
      <c r="E148" s="273"/>
      <c r="F148" s="52">
        <v>60</v>
      </c>
      <c r="G148" s="52">
        <v>120</v>
      </c>
      <c r="H148" s="48">
        <f t="shared" si="2"/>
        <v>90</v>
      </c>
      <c r="I148" s="49"/>
      <c r="J148" s="180"/>
      <c r="K148" s="51"/>
      <c r="L148" s="170"/>
    </row>
    <row r="149" spans="1:12" ht="45" hidden="1" customHeight="1" x14ac:dyDescent="0.25">
      <c r="A149" s="184"/>
      <c r="B149" s="14" t="s">
        <v>3</v>
      </c>
      <c r="C149" s="34" t="s">
        <v>1140</v>
      </c>
      <c r="D149" s="272"/>
      <c r="E149" s="272"/>
      <c r="F149" s="6">
        <v>60</v>
      </c>
      <c r="G149" s="6">
        <v>120</v>
      </c>
      <c r="H149" s="13">
        <f t="shared" si="2"/>
        <v>90</v>
      </c>
      <c r="I149" s="36"/>
      <c r="J149" s="39"/>
      <c r="K149" s="12"/>
      <c r="L149" s="37"/>
    </row>
    <row r="150" spans="1:12" ht="93.75" customHeight="1" x14ac:dyDescent="0.25">
      <c r="A150" s="199">
        <v>18</v>
      </c>
      <c r="B150" s="274" t="s">
        <v>1139</v>
      </c>
      <c r="C150" s="274"/>
      <c r="D150" s="275" t="s">
        <v>168</v>
      </c>
      <c r="E150" s="275"/>
      <c r="F150" s="13">
        <f>SUM(F151:F157)</f>
        <v>385</v>
      </c>
      <c r="G150" s="13">
        <f>SUM(G151:G157)</f>
        <v>770</v>
      </c>
      <c r="H150" s="13">
        <f t="shared" si="2"/>
        <v>577.5</v>
      </c>
      <c r="I150" s="13">
        <v>72000</v>
      </c>
      <c r="J150" s="19">
        <v>1</v>
      </c>
      <c r="K150" s="12">
        <f>(H150*J150)/I150</f>
        <v>8.0208333333333329E-3</v>
      </c>
      <c r="L150" s="198"/>
    </row>
    <row r="151" spans="1:12" ht="60.75" hidden="1" customHeight="1" x14ac:dyDescent="0.25">
      <c r="A151" s="184"/>
      <c r="B151" s="14" t="s">
        <v>3</v>
      </c>
      <c r="C151" s="34" t="s">
        <v>1138</v>
      </c>
      <c r="D151" s="272"/>
      <c r="E151" s="272"/>
      <c r="F151" s="6">
        <v>150</v>
      </c>
      <c r="G151" s="6">
        <v>300</v>
      </c>
      <c r="H151" s="13">
        <f t="shared" si="2"/>
        <v>225</v>
      </c>
      <c r="I151" s="36"/>
      <c r="J151" s="39"/>
      <c r="K151" s="12"/>
      <c r="L151" s="37"/>
    </row>
    <row r="152" spans="1:12" ht="64.5" hidden="1" customHeight="1" x14ac:dyDescent="0.25">
      <c r="A152" s="184"/>
      <c r="B152" s="14" t="s">
        <v>3</v>
      </c>
      <c r="C152" s="34" t="s">
        <v>1137</v>
      </c>
      <c r="D152" s="272"/>
      <c r="E152" s="272"/>
      <c r="F152" s="6">
        <v>15</v>
      </c>
      <c r="G152" s="6">
        <v>30</v>
      </c>
      <c r="H152" s="13">
        <f t="shared" si="2"/>
        <v>22.5</v>
      </c>
      <c r="I152" s="36"/>
      <c r="J152" s="39"/>
      <c r="K152" s="12"/>
      <c r="L152" s="37"/>
    </row>
    <row r="153" spans="1:12" ht="50.25" hidden="1" customHeight="1" x14ac:dyDescent="0.25">
      <c r="A153" s="183"/>
      <c r="B153" s="46" t="s">
        <v>3</v>
      </c>
      <c r="C153" s="176" t="s">
        <v>1136</v>
      </c>
      <c r="D153" s="273"/>
      <c r="E153" s="273"/>
      <c r="F153" s="52">
        <v>30</v>
      </c>
      <c r="G153" s="52">
        <v>60</v>
      </c>
      <c r="H153" s="48">
        <f t="shared" si="2"/>
        <v>45</v>
      </c>
      <c r="I153" s="49"/>
      <c r="J153" s="180"/>
      <c r="K153" s="51"/>
      <c r="L153" s="170"/>
    </row>
    <row r="154" spans="1:12" ht="63.75" hidden="1" customHeight="1" x14ac:dyDescent="0.25">
      <c r="A154" s="184"/>
      <c r="B154" s="14" t="s">
        <v>3</v>
      </c>
      <c r="C154" s="34" t="s">
        <v>1135</v>
      </c>
      <c r="D154" s="272"/>
      <c r="E154" s="272"/>
      <c r="F154" s="6">
        <v>10</v>
      </c>
      <c r="G154" s="6">
        <v>20</v>
      </c>
      <c r="H154" s="13">
        <f t="shared" si="2"/>
        <v>15</v>
      </c>
      <c r="I154" s="36"/>
      <c r="J154" s="39"/>
      <c r="K154" s="12"/>
      <c r="L154" s="37"/>
    </row>
    <row r="155" spans="1:12" ht="34.5" hidden="1" customHeight="1" x14ac:dyDescent="0.25">
      <c r="A155" s="184"/>
      <c r="B155" s="14" t="s">
        <v>3</v>
      </c>
      <c r="C155" s="34" t="s">
        <v>1134</v>
      </c>
      <c r="D155" s="272"/>
      <c r="E155" s="272"/>
      <c r="F155" s="6">
        <v>120</v>
      </c>
      <c r="G155" s="6">
        <v>240</v>
      </c>
      <c r="H155" s="13">
        <f t="shared" si="2"/>
        <v>180</v>
      </c>
      <c r="I155" s="36"/>
      <c r="J155" s="39"/>
      <c r="K155" s="12"/>
      <c r="L155" s="37"/>
    </row>
    <row r="156" spans="1:12" ht="46.5" hidden="1" customHeight="1" x14ac:dyDescent="0.25">
      <c r="A156" s="184"/>
      <c r="B156" s="14" t="s">
        <v>3</v>
      </c>
      <c r="C156" s="34" t="s">
        <v>1133</v>
      </c>
      <c r="D156" s="272"/>
      <c r="E156" s="272"/>
      <c r="F156" s="6">
        <v>30</v>
      </c>
      <c r="G156" s="6">
        <v>60</v>
      </c>
      <c r="H156" s="13">
        <f t="shared" si="2"/>
        <v>45</v>
      </c>
      <c r="I156" s="36"/>
      <c r="J156" s="39"/>
      <c r="K156" s="12"/>
      <c r="L156" s="37"/>
    </row>
    <row r="157" spans="1:12" ht="78.95" hidden="1" customHeight="1" x14ac:dyDescent="0.25">
      <c r="A157" s="199"/>
      <c r="B157" s="14" t="s">
        <v>3</v>
      </c>
      <c r="C157" s="201" t="s">
        <v>1132</v>
      </c>
      <c r="D157" s="272"/>
      <c r="E157" s="272"/>
      <c r="F157" s="6">
        <v>30</v>
      </c>
      <c r="G157" s="6">
        <v>60</v>
      </c>
      <c r="H157" s="13">
        <f t="shared" si="2"/>
        <v>45</v>
      </c>
      <c r="I157" s="71"/>
      <c r="J157" s="130"/>
      <c r="K157" s="12"/>
      <c r="L157" s="198"/>
    </row>
    <row r="158" spans="1:12" ht="154.5" customHeight="1" x14ac:dyDescent="0.25">
      <c r="A158" s="199">
        <v>19</v>
      </c>
      <c r="B158" s="274" t="s">
        <v>1131</v>
      </c>
      <c r="C158" s="274"/>
      <c r="D158" s="275" t="s">
        <v>168</v>
      </c>
      <c r="E158" s="275"/>
      <c r="F158" s="13">
        <f>SUM(F159:F165)</f>
        <v>80</v>
      </c>
      <c r="G158" s="13">
        <f>SUM(G159:G165)</f>
        <v>155</v>
      </c>
      <c r="H158" s="13">
        <f t="shared" si="2"/>
        <v>117.5</v>
      </c>
      <c r="I158" s="13">
        <v>72000</v>
      </c>
      <c r="J158" s="19">
        <v>140</v>
      </c>
      <c r="K158" s="12">
        <f>(H158*J158)/I158</f>
        <v>0.22847222222222222</v>
      </c>
      <c r="L158" s="16" t="s">
        <v>1130</v>
      </c>
    </row>
    <row r="159" spans="1:12" ht="97.5" hidden="1" customHeight="1" x14ac:dyDescent="0.25">
      <c r="A159" s="184"/>
      <c r="B159" s="14" t="s">
        <v>3</v>
      </c>
      <c r="C159" s="175" t="s">
        <v>1129</v>
      </c>
      <c r="D159" s="272"/>
      <c r="E159" s="272"/>
      <c r="F159" s="6">
        <v>15</v>
      </c>
      <c r="G159" s="6">
        <v>30</v>
      </c>
      <c r="H159" s="13">
        <f t="shared" si="2"/>
        <v>22.5</v>
      </c>
      <c r="I159" s="71"/>
      <c r="J159" s="130"/>
      <c r="K159" s="12"/>
      <c r="L159" s="16"/>
    </row>
    <row r="160" spans="1:12" ht="96.75" hidden="1" customHeight="1" x14ac:dyDescent="0.25">
      <c r="A160" s="183"/>
      <c r="B160" s="46" t="s">
        <v>3</v>
      </c>
      <c r="C160" s="176" t="s">
        <v>1128</v>
      </c>
      <c r="D160" s="273"/>
      <c r="E160" s="273"/>
      <c r="F160" s="52">
        <v>5</v>
      </c>
      <c r="G160" s="52">
        <v>10</v>
      </c>
      <c r="H160" s="48">
        <f t="shared" si="2"/>
        <v>7.5</v>
      </c>
      <c r="I160" s="49"/>
      <c r="J160" s="180"/>
      <c r="K160" s="51"/>
      <c r="L160" s="168"/>
    </row>
    <row r="161" spans="1:12" ht="81" hidden="1" customHeight="1" x14ac:dyDescent="0.25">
      <c r="A161" s="184"/>
      <c r="B161" s="14" t="s">
        <v>3</v>
      </c>
      <c r="C161" s="34" t="s">
        <v>1127</v>
      </c>
      <c r="D161" s="272"/>
      <c r="E161" s="272"/>
      <c r="F161" s="6">
        <v>10</v>
      </c>
      <c r="G161" s="6">
        <v>20</v>
      </c>
      <c r="H161" s="13">
        <f t="shared" si="2"/>
        <v>15</v>
      </c>
      <c r="I161" s="36"/>
      <c r="J161" s="39"/>
      <c r="K161" s="12"/>
      <c r="L161" s="37"/>
    </row>
    <row r="162" spans="1:12" ht="81" hidden="1" customHeight="1" x14ac:dyDescent="0.25">
      <c r="A162" s="184"/>
      <c r="B162" s="14" t="s">
        <v>3</v>
      </c>
      <c r="C162" s="34" t="s">
        <v>1126</v>
      </c>
      <c r="D162" s="272"/>
      <c r="E162" s="272"/>
      <c r="F162" s="6">
        <v>5</v>
      </c>
      <c r="G162" s="6">
        <v>10</v>
      </c>
      <c r="H162" s="13">
        <f t="shared" si="2"/>
        <v>7.5</v>
      </c>
      <c r="I162" s="36"/>
      <c r="J162" s="39"/>
      <c r="K162" s="12"/>
      <c r="L162" s="37"/>
    </row>
    <row r="163" spans="1:12" ht="66.75" hidden="1" customHeight="1" x14ac:dyDescent="0.25">
      <c r="A163" s="184"/>
      <c r="B163" s="14" t="s">
        <v>3</v>
      </c>
      <c r="C163" s="34" t="s">
        <v>1125</v>
      </c>
      <c r="D163" s="272"/>
      <c r="E163" s="272"/>
      <c r="F163" s="6">
        <v>30</v>
      </c>
      <c r="G163" s="6">
        <v>60</v>
      </c>
      <c r="H163" s="13">
        <f t="shared" si="2"/>
        <v>45</v>
      </c>
      <c r="I163" s="36"/>
      <c r="J163" s="39"/>
      <c r="K163" s="12"/>
      <c r="L163" s="37"/>
    </row>
    <row r="164" spans="1:12" ht="80.25" hidden="1" customHeight="1" x14ac:dyDescent="0.25">
      <c r="A164" s="183"/>
      <c r="B164" s="46" t="s">
        <v>3</v>
      </c>
      <c r="C164" s="176" t="s">
        <v>1124</v>
      </c>
      <c r="D164" s="273"/>
      <c r="E164" s="273"/>
      <c r="F164" s="52">
        <v>5</v>
      </c>
      <c r="G164" s="52">
        <v>10</v>
      </c>
      <c r="H164" s="48">
        <f t="shared" si="2"/>
        <v>7.5</v>
      </c>
      <c r="I164" s="49"/>
      <c r="J164" s="180"/>
      <c r="K164" s="51"/>
      <c r="L164" s="170"/>
    </row>
    <row r="165" spans="1:12" ht="108.75" hidden="1" customHeight="1" x14ac:dyDescent="0.25">
      <c r="A165" s="184"/>
      <c r="B165" s="14" t="s">
        <v>3</v>
      </c>
      <c r="C165" s="34" t="s">
        <v>1123</v>
      </c>
      <c r="D165" s="272"/>
      <c r="E165" s="272"/>
      <c r="F165" s="6">
        <v>10</v>
      </c>
      <c r="G165" s="6">
        <v>15</v>
      </c>
      <c r="H165" s="13">
        <f t="shared" si="2"/>
        <v>12.5</v>
      </c>
      <c r="I165" s="36"/>
      <c r="J165" s="39"/>
      <c r="K165" s="12"/>
      <c r="L165" s="37"/>
    </row>
    <row r="166" spans="1:12" ht="125.25" customHeight="1" x14ac:dyDescent="0.25">
      <c r="A166" s="184">
        <v>20</v>
      </c>
      <c r="B166" s="274" t="s">
        <v>1122</v>
      </c>
      <c r="C166" s="274"/>
      <c r="D166" s="275" t="s">
        <v>140</v>
      </c>
      <c r="E166" s="275"/>
      <c r="F166" s="13">
        <f>SUM(F167:F173)</f>
        <v>660</v>
      </c>
      <c r="G166" s="13">
        <f>SUM(G167:G173)</f>
        <v>1320</v>
      </c>
      <c r="H166" s="13">
        <f t="shared" si="2"/>
        <v>990</v>
      </c>
      <c r="I166" s="13">
        <v>72000</v>
      </c>
      <c r="J166" s="19">
        <v>2</v>
      </c>
      <c r="K166" s="12">
        <f>(H166*J166)/I166</f>
        <v>2.75E-2</v>
      </c>
      <c r="L166" s="37"/>
    </row>
    <row r="167" spans="1:12" ht="47.25" hidden="1" customHeight="1" x14ac:dyDescent="0.25">
      <c r="A167" s="184"/>
      <c r="B167" s="14" t="s">
        <v>3</v>
      </c>
      <c r="C167" s="34" t="s">
        <v>1121</v>
      </c>
      <c r="D167" s="272"/>
      <c r="E167" s="272"/>
      <c r="F167" s="6">
        <v>150</v>
      </c>
      <c r="G167" s="6">
        <v>300</v>
      </c>
      <c r="H167" s="13">
        <f t="shared" si="2"/>
        <v>225</v>
      </c>
      <c r="I167" s="36"/>
      <c r="J167" s="39"/>
      <c r="K167" s="12"/>
      <c r="L167" s="37"/>
    </row>
    <row r="168" spans="1:12" ht="48.75" hidden="1" customHeight="1" x14ac:dyDescent="0.25">
      <c r="A168" s="184"/>
      <c r="B168" s="14" t="s">
        <v>3</v>
      </c>
      <c r="C168" s="175" t="s">
        <v>1120</v>
      </c>
      <c r="D168" s="272"/>
      <c r="E168" s="272"/>
      <c r="F168" s="6">
        <v>15</v>
      </c>
      <c r="G168" s="6">
        <v>30</v>
      </c>
      <c r="H168" s="13">
        <f t="shared" si="2"/>
        <v>22.5</v>
      </c>
      <c r="I168" s="71"/>
      <c r="J168" s="130"/>
      <c r="K168" s="12"/>
      <c r="L168" s="169"/>
    </row>
    <row r="169" spans="1:12" ht="32.25" hidden="1" customHeight="1" x14ac:dyDescent="0.25">
      <c r="A169" s="183"/>
      <c r="B169" s="46" t="s">
        <v>3</v>
      </c>
      <c r="C169" s="176" t="s">
        <v>1119</v>
      </c>
      <c r="D169" s="273"/>
      <c r="E169" s="273"/>
      <c r="F169" s="52">
        <v>60</v>
      </c>
      <c r="G169" s="52">
        <v>120</v>
      </c>
      <c r="H169" s="48">
        <f t="shared" si="2"/>
        <v>90</v>
      </c>
      <c r="I169" s="49"/>
      <c r="J169" s="180"/>
      <c r="K169" s="51"/>
      <c r="L169" s="170"/>
    </row>
    <row r="170" spans="1:12" ht="33.75" hidden="1" customHeight="1" x14ac:dyDescent="0.25">
      <c r="A170" s="184"/>
      <c r="B170" s="14" t="s">
        <v>3</v>
      </c>
      <c r="C170" s="34" t="s">
        <v>1118</v>
      </c>
      <c r="D170" s="272"/>
      <c r="E170" s="272"/>
      <c r="F170" s="6">
        <v>15</v>
      </c>
      <c r="G170" s="6">
        <v>30</v>
      </c>
      <c r="H170" s="13">
        <f t="shared" si="2"/>
        <v>22.5</v>
      </c>
      <c r="I170" s="36"/>
      <c r="J170" s="39"/>
      <c r="K170" s="12"/>
      <c r="L170" s="37"/>
    </row>
    <row r="171" spans="1:12" ht="32.25" hidden="1" customHeight="1" x14ac:dyDescent="0.25">
      <c r="A171" s="184"/>
      <c r="B171" s="14" t="s">
        <v>3</v>
      </c>
      <c r="C171" s="34" t="s">
        <v>1117</v>
      </c>
      <c r="D171" s="272"/>
      <c r="E171" s="272"/>
      <c r="F171" s="6">
        <v>300</v>
      </c>
      <c r="G171" s="6">
        <v>600</v>
      </c>
      <c r="H171" s="13">
        <f t="shared" si="2"/>
        <v>450</v>
      </c>
      <c r="I171" s="36"/>
      <c r="J171" s="39"/>
      <c r="K171" s="12"/>
      <c r="L171" s="37"/>
    </row>
    <row r="172" spans="1:12" ht="35.25" hidden="1" customHeight="1" x14ac:dyDescent="0.25">
      <c r="A172" s="184"/>
      <c r="B172" s="14" t="s">
        <v>3</v>
      </c>
      <c r="C172" s="34" t="s">
        <v>1116</v>
      </c>
      <c r="D172" s="272"/>
      <c r="E172" s="272"/>
      <c r="F172" s="6">
        <v>60</v>
      </c>
      <c r="G172" s="6">
        <v>120</v>
      </c>
      <c r="H172" s="13">
        <f t="shared" si="2"/>
        <v>90</v>
      </c>
      <c r="I172" s="36"/>
      <c r="J172" s="39"/>
      <c r="K172" s="12"/>
      <c r="L172" s="37"/>
    </row>
    <row r="173" spans="1:12" ht="61.5" hidden="1" customHeight="1" x14ac:dyDescent="0.25">
      <c r="A173" s="184"/>
      <c r="B173" s="14" t="s">
        <v>3</v>
      </c>
      <c r="C173" s="34" t="s">
        <v>1115</v>
      </c>
      <c r="D173" s="272"/>
      <c r="E173" s="272"/>
      <c r="F173" s="6">
        <v>60</v>
      </c>
      <c r="G173" s="6">
        <v>120</v>
      </c>
      <c r="H173" s="13">
        <f t="shared" si="2"/>
        <v>90</v>
      </c>
      <c r="I173" s="36"/>
      <c r="J173" s="39"/>
      <c r="K173" s="12"/>
      <c r="L173" s="37"/>
    </row>
    <row r="174" spans="1:12" ht="80.25" customHeight="1" x14ac:dyDescent="0.25">
      <c r="A174" s="199">
        <v>21</v>
      </c>
      <c r="B174" s="274" t="s">
        <v>1114</v>
      </c>
      <c r="C174" s="274"/>
      <c r="D174" s="275" t="s">
        <v>168</v>
      </c>
      <c r="E174" s="275"/>
      <c r="F174" s="13">
        <f>SUM(F175:F181)</f>
        <v>410</v>
      </c>
      <c r="G174" s="13">
        <f>SUM(G175:G181)</f>
        <v>820</v>
      </c>
      <c r="H174" s="13">
        <f t="shared" si="2"/>
        <v>615</v>
      </c>
      <c r="I174" s="13">
        <v>72000</v>
      </c>
      <c r="J174" s="19">
        <v>1</v>
      </c>
      <c r="K174" s="12">
        <f>(H174*J174)/I174</f>
        <v>8.5416666666666662E-3</v>
      </c>
      <c r="L174" s="198"/>
    </row>
    <row r="175" spans="1:12" ht="48.75" hidden="1" customHeight="1" x14ac:dyDescent="0.25">
      <c r="A175" s="184"/>
      <c r="B175" s="14" t="s">
        <v>3</v>
      </c>
      <c r="C175" s="175" t="s">
        <v>1113</v>
      </c>
      <c r="D175" s="272"/>
      <c r="E175" s="272"/>
      <c r="F175" s="6">
        <v>150</v>
      </c>
      <c r="G175" s="6">
        <v>300</v>
      </c>
      <c r="H175" s="13">
        <f t="shared" si="2"/>
        <v>225</v>
      </c>
      <c r="I175" s="71"/>
      <c r="J175" s="130"/>
      <c r="K175" s="12"/>
      <c r="L175" s="169"/>
    </row>
    <row r="176" spans="1:12" ht="79.5" hidden="1" customHeight="1" x14ac:dyDescent="0.25">
      <c r="A176" s="183"/>
      <c r="B176" s="46" t="s">
        <v>3</v>
      </c>
      <c r="C176" s="176" t="s">
        <v>1112</v>
      </c>
      <c r="D176" s="273"/>
      <c r="E176" s="273"/>
      <c r="F176" s="52">
        <v>10</v>
      </c>
      <c r="G176" s="52">
        <v>20</v>
      </c>
      <c r="H176" s="48">
        <f t="shared" si="2"/>
        <v>15</v>
      </c>
      <c r="I176" s="49"/>
      <c r="J176" s="180"/>
      <c r="K176" s="51"/>
      <c r="L176" s="170"/>
    </row>
    <row r="177" spans="1:12" ht="65.25" hidden="1" customHeight="1" x14ac:dyDescent="0.25">
      <c r="A177" s="184"/>
      <c r="B177" s="14" t="s">
        <v>3</v>
      </c>
      <c r="C177" s="34" t="s">
        <v>1111</v>
      </c>
      <c r="D177" s="272"/>
      <c r="E177" s="272"/>
      <c r="F177" s="6">
        <v>60</v>
      </c>
      <c r="G177" s="6">
        <v>120</v>
      </c>
      <c r="H177" s="13">
        <f t="shared" si="2"/>
        <v>90</v>
      </c>
      <c r="I177" s="36"/>
      <c r="J177" s="39"/>
      <c r="K177" s="12"/>
      <c r="L177" s="37"/>
    </row>
    <row r="178" spans="1:12" ht="63" hidden="1" customHeight="1" x14ac:dyDescent="0.25">
      <c r="A178" s="184"/>
      <c r="B178" s="14" t="s">
        <v>3</v>
      </c>
      <c r="C178" s="34" t="s">
        <v>1110</v>
      </c>
      <c r="D178" s="272"/>
      <c r="E178" s="272"/>
      <c r="F178" s="6">
        <v>10</v>
      </c>
      <c r="G178" s="6">
        <v>20</v>
      </c>
      <c r="H178" s="13">
        <f t="shared" si="2"/>
        <v>15</v>
      </c>
      <c r="I178" s="36"/>
      <c r="J178" s="39"/>
      <c r="K178" s="12"/>
      <c r="L178" s="37"/>
    </row>
    <row r="179" spans="1:12" ht="51" hidden="1" customHeight="1" x14ac:dyDescent="0.25">
      <c r="A179" s="184"/>
      <c r="B179" s="14" t="s">
        <v>3</v>
      </c>
      <c r="C179" s="34" t="s">
        <v>1109</v>
      </c>
      <c r="D179" s="272"/>
      <c r="E179" s="272"/>
      <c r="F179" s="6">
        <v>120</v>
      </c>
      <c r="G179" s="6">
        <v>240</v>
      </c>
      <c r="H179" s="13">
        <f t="shared" si="2"/>
        <v>180</v>
      </c>
      <c r="I179" s="36"/>
      <c r="J179" s="39"/>
      <c r="K179" s="12"/>
      <c r="L179" s="37"/>
    </row>
    <row r="180" spans="1:12" ht="66.75" hidden="1" customHeight="1" x14ac:dyDescent="0.25">
      <c r="A180" s="184"/>
      <c r="B180" s="14" t="s">
        <v>3</v>
      </c>
      <c r="C180" s="175" t="s">
        <v>1108</v>
      </c>
      <c r="D180" s="272"/>
      <c r="E180" s="272"/>
      <c r="F180" s="6">
        <v>30</v>
      </c>
      <c r="G180" s="6">
        <v>60</v>
      </c>
      <c r="H180" s="13">
        <f t="shared" si="2"/>
        <v>45</v>
      </c>
      <c r="I180" s="71"/>
      <c r="J180" s="130"/>
      <c r="K180" s="12"/>
      <c r="L180" s="169"/>
    </row>
    <row r="181" spans="1:12" ht="76.5" hidden="1" customHeight="1" x14ac:dyDescent="0.25">
      <c r="A181" s="183"/>
      <c r="B181" s="46" t="s">
        <v>3</v>
      </c>
      <c r="C181" s="176" t="s">
        <v>1107</v>
      </c>
      <c r="D181" s="273"/>
      <c r="E181" s="273"/>
      <c r="F181" s="52">
        <v>30</v>
      </c>
      <c r="G181" s="52">
        <v>60</v>
      </c>
      <c r="H181" s="48">
        <f t="shared" si="2"/>
        <v>45</v>
      </c>
      <c r="I181" s="49"/>
      <c r="J181" s="180"/>
      <c r="K181" s="51"/>
      <c r="L181" s="170"/>
    </row>
    <row r="182" spans="1:12" ht="78" customHeight="1" x14ac:dyDescent="0.25">
      <c r="A182" s="184">
        <v>22</v>
      </c>
      <c r="B182" s="274" t="s">
        <v>1106</v>
      </c>
      <c r="C182" s="274"/>
      <c r="D182" s="275" t="s">
        <v>168</v>
      </c>
      <c r="E182" s="272"/>
      <c r="F182" s="13">
        <f>SUM(F183:F190)</f>
        <v>1500</v>
      </c>
      <c r="G182" s="13">
        <f>SUM(G183:G190)</f>
        <v>3000</v>
      </c>
      <c r="H182" s="13">
        <f t="shared" si="2"/>
        <v>2250</v>
      </c>
      <c r="I182" s="36">
        <v>72000</v>
      </c>
      <c r="J182" s="39">
        <v>1</v>
      </c>
      <c r="K182" s="12">
        <f>(H182*J182)/I182</f>
        <v>3.125E-2</v>
      </c>
      <c r="L182" s="37"/>
    </row>
    <row r="183" spans="1:12" ht="49.5" hidden="1" customHeight="1" x14ac:dyDescent="0.25">
      <c r="A183" s="184"/>
      <c r="B183" s="14" t="s">
        <v>3</v>
      </c>
      <c r="C183" s="34" t="s">
        <v>1105</v>
      </c>
      <c r="D183" s="272"/>
      <c r="E183" s="272"/>
      <c r="F183" s="36">
        <v>150</v>
      </c>
      <c r="G183" s="6">
        <v>300</v>
      </c>
      <c r="H183" s="13">
        <f t="shared" si="2"/>
        <v>225</v>
      </c>
      <c r="I183" s="36"/>
      <c r="J183" s="39"/>
      <c r="K183" s="12"/>
      <c r="L183" s="37"/>
    </row>
    <row r="184" spans="1:12" ht="62.25" hidden="1" customHeight="1" x14ac:dyDescent="0.25">
      <c r="A184" s="184"/>
      <c r="B184" s="14" t="s">
        <v>3</v>
      </c>
      <c r="C184" s="34" t="s">
        <v>1104</v>
      </c>
      <c r="D184" s="272"/>
      <c r="E184" s="272"/>
      <c r="F184" s="36">
        <v>30</v>
      </c>
      <c r="G184" s="6">
        <v>60</v>
      </c>
      <c r="H184" s="13">
        <f t="shared" si="2"/>
        <v>45</v>
      </c>
      <c r="I184" s="36"/>
      <c r="J184" s="39"/>
      <c r="K184" s="12"/>
      <c r="L184" s="37"/>
    </row>
    <row r="185" spans="1:12" ht="48" hidden="1" customHeight="1" x14ac:dyDescent="0.25">
      <c r="A185" s="184"/>
      <c r="B185" s="14" t="s">
        <v>3</v>
      </c>
      <c r="C185" s="175" t="s">
        <v>1103</v>
      </c>
      <c r="D185" s="272"/>
      <c r="E185" s="272"/>
      <c r="F185" s="71">
        <v>600</v>
      </c>
      <c r="G185" s="6">
        <v>1200</v>
      </c>
      <c r="H185" s="13">
        <f t="shared" si="2"/>
        <v>900</v>
      </c>
      <c r="I185" s="71"/>
      <c r="J185" s="130"/>
      <c r="K185" s="12"/>
      <c r="L185" s="169"/>
    </row>
    <row r="186" spans="1:12" ht="78" hidden="1" customHeight="1" x14ac:dyDescent="0.25">
      <c r="A186" s="184"/>
      <c r="B186" s="14" t="s">
        <v>3</v>
      </c>
      <c r="C186" s="175" t="s">
        <v>1102</v>
      </c>
      <c r="D186" s="272"/>
      <c r="E186" s="272"/>
      <c r="F186" s="71">
        <v>60</v>
      </c>
      <c r="G186" s="6">
        <v>120</v>
      </c>
      <c r="H186" s="13">
        <f t="shared" si="2"/>
        <v>90</v>
      </c>
      <c r="I186" s="71"/>
      <c r="J186" s="130"/>
      <c r="K186" s="12"/>
      <c r="L186" s="169" t="s">
        <v>1101</v>
      </c>
    </row>
    <row r="187" spans="1:12" ht="33" hidden="1" customHeight="1" x14ac:dyDescent="0.25">
      <c r="A187" s="183"/>
      <c r="B187" s="46" t="s">
        <v>3</v>
      </c>
      <c r="C187" s="176" t="s">
        <v>1100</v>
      </c>
      <c r="D187" s="273"/>
      <c r="E187" s="273"/>
      <c r="F187" s="49">
        <v>300</v>
      </c>
      <c r="G187" s="52">
        <v>600</v>
      </c>
      <c r="H187" s="48">
        <f t="shared" si="2"/>
        <v>450</v>
      </c>
      <c r="I187" s="49"/>
      <c r="J187" s="180"/>
      <c r="K187" s="51"/>
      <c r="L187" s="170"/>
    </row>
    <row r="188" spans="1:12" ht="45.75" hidden="1" customHeight="1" x14ac:dyDescent="0.25">
      <c r="A188" s="184"/>
      <c r="B188" s="14" t="s">
        <v>3</v>
      </c>
      <c r="C188" s="34" t="s">
        <v>1099</v>
      </c>
      <c r="D188" s="272"/>
      <c r="E188" s="272"/>
      <c r="F188" s="36">
        <v>150</v>
      </c>
      <c r="G188" s="6">
        <v>300</v>
      </c>
      <c r="H188" s="13">
        <f t="shared" si="2"/>
        <v>225</v>
      </c>
      <c r="I188" s="36"/>
      <c r="J188" s="39"/>
      <c r="K188" s="12"/>
      <c r="L188" s="37"/>
    </row>
    <row r="189" spans="1:12" ht="45.75" hidden="1" customHeight="1" x14ac:dyDescent="0.25">
      <c r="A189" s="184"/>
      <c r="B189" s="14" t="s">
        <v>3</v>
      </c>
      <c r="C189" s="34" t="s">
        <v>1098</v>
      </c>
      <c r="D189" s="272"/>
      <c r="E189" s="272"/>
      <c r="F189" s="36">
        <v>150</v>
      </c>
      <c r="G189" s="6">
        <v>300</v>
      </c>
      <c r="H189" s="13">
        <f t="shared" si="2"/>
        <v>225</v>
      </c>
      <c r="I189" s="36"/>
      <c r="J189" s="39"/>
      <c r="K189" s="12"/>
      <c r="L189" s="37"/>
    </row>
    <row r="190" spans="1:12" ht="62.25" hidden="1" customHeight="1" x14ac:dyDescent="0.25">
      <c r="A190" s="184"/>
      <c r="B190" s="14" t="s">
        <v>3</v>
      </c>
      <c r="C190" s="34" t="s">
        <v>1097</v>
      </c>
      <c r="D190" s="272"/>
      <c r="E190" s="272"/>
      <c r="F190" s="36">
        <v>60</v>
      </c>
      <c r="G190" s="6">
        <v>120</v>
      </c>
      <c r="H190" s="13">
        <f t="shared" si="2"/>
        <v>90</v>
      </c>
      <c r="I190" s="36"/>
      <c r="J190" s="39"/>
      <c r="K190" s="12"/>
      <c r="L190" s="37"/>
    </row>
    <row r="191" spans="1:12" ht="47.25" customHeight="1" x14ac:dyDescent="0.25">
      <c r="A191" s="184">
        <v>23</v>
      </c>
      <c r="B191" s="274" t="s">
        <v>1096</v>
      </c>
      <c r="C191" s="274"/>
      <c r="D191" s="272" t="s">
        <v>140</v>
      </c>
      <c r="E191" s="272"/>
      <c r="F191" s="13">
        <f>SUM(F192:F198)</f>
        <v>1425</v>
      </c>
      <c r="G191" s="13">
        <f>SUM(G192:G198)</f>
        <v>2850</v>
      </c>
      <c r="H191" s="13">
        <f t="shared" si="2"/>
        <v>2137.5</v>
      </c>
      <c r="I191" s="71">
        <v>72000</v>
      </c>
      <c r="J191" s="130">
        <v>3</v>
      </c>
      <c r="K191" s="12">
        <f>(H191*J191)/I191</f>
        <v>8.9062500000000003E-2</v>
      </c>
      <c r="L191" s="169"/>
    </row>
    <row r="192" spans="1:12" ht="47.25" hidden="1" customHeight="1" x14ac:dyDescent="0.25">
      <c r="A192" s="184"/>
      <c r="B192" s="14" t="s">
        <v>3</v>
      </c>
      <c r="C192" s="34" t="s">
        <v>1095</v>
      </c>
      <c r="D192" s="272"/>
      <c r="E192" s="272"/>
      <c r="F192" s="36">
        <v>150</v>
      </c>
      <c r="G192" s="6">
        <v>300</v>
      </c>
      <c r="H192" s="13">
        <f t="shared" si="2"/>
        <v>225</v>
      </c>
      <c r="I192" s="36"/>
      <c r="J192" s="39"/>
      <c r="K192" s="12"/>
      <c r="L192" s="37"/>
    </row>
    <row r="193" spans="1:12" ht="48" hidden="1" customHeight="1" x14ac:dyDescent="0.25">
      <c r="A193" s="184"/>
      <c r="B193" s="14" t="s">
        <v>3</v>
      </c>
      <c r="C193" s="34" t="s">
        <v>1094</v>
      </c>
      <c r="D193" s="272"/>
      <c r="E193" s="272"/>
      <c r="F193" s="36">
        <v>15</v>
      </c>
      <c r="G193" s="6">
        <v>30</v>
      </c>
      <c r="H193" s="13">
        <f t="shared" si="2"/>
        <v>22.5</v>
      </c>
      <c r="I193" s="36"/>
      <c r="J193" s="39"/>
      <c r="K193" s="12"/>
      <c r="L193" s="37"/>
    </row>
    <row r="194" spans="1:12" ht="33" hidden="1" customHeight="1" x14ac:dyDescent="0.25">
      <c r="A194" s="184"/>
      <c r="B194" s="14" t="s">
        <v>3</v>
      </c>
      <c r="C194" s="34" t="s">
        <v>1093</v>
      </c>
      <c r="D194" s="272"/>
      <c r="E194" s="272"/>
      <c r="F194" s="36">
        <v>300</v>
      </c>
      <c r="G194" s="6">
        <v>600</v>
      </c>
      <c r="H194" s="13">
        <f t="shared" si="2"/>
        <v>450</v>
      </c>
      <c r="I194" s="36"/>
      <c r="J194" s="39"/>
      <c r="K194" s="12"/>
      <c r="L194" s="37"/>
    </row>
    <row r="195" spans="1:12" ht="34.5" hidden="1" customHeight="1" x14ac:dyDescent="0.25">
      <c r="A195" s="183"/>
      <c r="B195" s="46" t="s">
        <v>3</v>
      </c>
      <c r="C195" s="176" t="s">
        <v>1092</v>
      </c>
      <c r="D195" s="273"/>
      <c r="E195" s="273"/>
      <c r="F195" s="49">
        <v>60</v>
      </c>
      <c r="G195" s="52">
        <v>120</v>
      </c>
      <c r="H195" s="48">
        <f t="shared" si="2"/>
        <v>90</v>
      </c>
      <c r="I195" s="49"/>
      <c r="J195" s="180"/>
      <c r="K195" s="51"/>
      <c r="L195" s="170"/>
    </row>
    <row r="196" spans="1:12" ht="17.25" hidden="1" customHeight="1" x14ac:dyDescent="0.25">
      <c r="A196" s="184"/>
      <c r="B196" s="14" t="s">
        <v>3</v>
      </c>
      <c r="C196" s="34" t="s">
        <v>1091</v>
      </c>
      <c r="D196" s="272"/>
      <c r="E196" s="272"/>
      <c r="F196" s="36">
        <v>600</v>
      </c>
      <c r="G196" s="6">
        <v>1200</v>
      </c>
      <c r="H196" s="13">
        <f t="shared" si="2"/>
        <v>900</v>
      </c>
      <c r="I196" s="36"/>
      <c r="J196" s="39"/>
      <c r="K196" s="12"/>
      <c r="L196" s="37"/>
    </row>
    <row r="197" spans="1:12" ht="33.75" hidden="1" customHeight="1" x14ac:dyDescent="0.25">
      <c r="A197" s="184"/>
      <c r="B197" s="14" t="s">
        <v>3</v>
      </c>
      <c r="C197" s="34" t="s">
        <v>1090</v>
      </c>
      <c r="D197" s="272"/>
      <c r="E197" s="272"/>
      <c r="F197" s="36">
        <v>150</v>
      </c>
      <c r="G197" s="6">
        <v>300</v>
      </c>
      <c r="H197" s="13">
        <f t="shared" si="2"/>
        <v>225</v>
      </c>
      <c r="I197" s="36"/>
      <c r="J197" s="39"/>
      <c r="K197" s="12"/>
      <c r="L197" s="37"/>
    </row>
    <row r="198" spans="1:12" ht="48.75" hidden="1" customHeight="1" x14ac:dyDescent="0.25">
      <c r="A198" s="184"/>
      <c r="B198" s="14" t="s">
        <v>3</v>
      </c>
      <c r="C198" s="34" t="s">
        <v>1089</v>
      </c>
      <c r="D198" s="272"/>
      <c r="E198" s="272"/>
      <c r="F198" s="36">
        <v>150</v>
      </c>
      <c r="G198" s="6">
        <v>300</v>
      </c>
      <c r="H198" s="13">
        <f t="shared" si="2"/>
        <v>225</v>
      </c>
      <c r="I198" s="36"/>
      <c r="J198" s="39"/>
      <c r="K198" s="12"/>
      <c r="L198" s="37"/>
    </row>
    <row r="199" spans="1:12" ht="51" customHeight="1" x14ac:dyDescent="0.25">
      <c r="A199" s="184">
        <v>24</v>
      </c>
      <c r="B199" s="274" t="s">
        <v>1088</v>
      </c>
      <c r="C199" s="274"/>
      <c r="D199" s="272" t="s">
        <v>6</v>
      </c>
      <c r="E199" s="272"/>
      <c r="F199" s="13">
        <f>SUM(F200:F207)</f>
        <v>1125</v>
      </c>
      <c r="G199" s="13">
        <f>SUM(G200:G207)</f>
        <v>2250</v>
      </c>
      <c r="H199" s="13">
        <f t="shared" si="2"/>
        <v>1687.5</v>
      </c>
      <c r="I199" s="71">
        <v>72000</v>
      </c>
      <c r="J199" s="130">
        <v>2</v>
      </c>
      <c r="K199" s="12">
        <f>(H199*J199)/I199</f>
        <v>4.6875E-2</v>
      </c>
      <c r="L199" s="169"/>
    </row>
    <row r="200" spans="1:12" ht="48" hidden="1" customHeight="1" x14ac:dyDescent="0.25">
      <c r="A200" s="184"/>
      <c r="B200" s="14" t="s">
        <v>3</v>
      </c>
      <c r="C200" s="34" t="s">
        <v>1087</v>
      </c>
      <c r="D200" s="272"/>
      <c r="E200" s="272"/>
      <c r="F200" s="36">
        <v>150</v>
      </c>
      <c r="G200" s="6">
        <v>300</v>
      </c>
      <c r="H200" s="13">
        <f t="shared" si="2"/>
        <v>225</v>
      </c>
      <c r="I200" s="36"/>
      <c r="J200" s="39"/>
      <c r="K200" s="12"/>
      <c r="L200" s="37"/>
    </row>
    <row r="201" spans="1:12" ht="48.75" hidden="1" customHeight="1" x14ac:dyDescent="0.25">
      <c r="A201" s="184"/>
      <c r="B201" s="14" t="s">
        <v>3</v>
      </c>
      <c r="C201" s="34" t="s">
        <v>1086</v>
      </c>
      <c r="D201" s="272"/>
      <c r="E201" s="272"/>
      <c r="F201" s="36">
        <v>15</v>
      </c>
      <c r="G201" s="6">
        <v>30</v>
      </c>
      <c r="H201" s="13">
        <f t="shared" si="2"/>
        <v>22.5</v>
      </c>
      <c r="I201" s="36"/>
      <c r="J201" s="39"/>
      <c r="K201" s="12"/>
      <c r="L201" s="37"/>
    </row>
    <row r="202" spans="1:12" ht="33" hidden="1" customHeight="1" x14ac:dyDescent="0.25">
      <c r="A202" s="184"/>
      <c r="B202" s="14" t="s">
        <v>3</v>
      </c>
      <c r="C202" s="34" t="s">
        <v>1085</v>
      </c>
      <c r="D202" s="272"/>
      <c r="E202" s="272"/>
      <c r="F202" s="36">
        <v>150</v>
      </c>
      <c r="G202" s="6">
        <v>300</v>
      </c>
      <c r="H202" s="13">
        <f t="shared" si="2"/>
        <v>225</v>
      </c>
      <c r="I202" s="36"/>
      <c r="J202" s="39"/>
      <c r="K202" s="12"/>
      <c r="L202" s="37"/>
    </row>
    <row r="203" spans="1:12" ht="33" hidden="1" customHeight="1" x14ac:dyDescent="0.25">
      <c r="A203" s="184"/>
      <c r="B203" s="14" t="s">
        <v>3</v>
      </c>
      <c r="C203" s="34" t="s">
        <v>1084</v>
      </c>
      <c r="D203" s="272"/>
      <c r="E203" s="272"/>
      <c r="F203" s="36">
        <v>60</v>
      </c>
      <c r="G203" s="6">
        <v>120</v>
      </c>
      <c r="H203" s="13">
        <f t="shared" si="2"/>
        <v>90</v>
      </c>
      <c r="I203" s="36"/>
      <c r="J203" s="39"/>
      <c r="K203" s="12"/>
      <c r="L203" s="37"/>
    </row>
    <row r="204" spans="1:12" ht="18.75" hidden="1" customHeight="1" x14ac:dyDescent="0.25">
      <c r="A204" s="184"/>
      <c r="B204" s="14" t="s">
        <v>3</v>
      </c>
      <c r="C204" s="34" t="s">
        <v>1083</v>
      </c>
      <c r="D204" s="272"/>
      <c r="E204" s="272"/>
      <c r="F204" s="36">
        <v>300</v>
      </c>
      <c r="G204" s="6">
        <v>600</v>
      </c>
      <c r="H204" s="13">
        <f t="shared" ref="H204:H267" si="3">AVERAGE(F204:G204)</f>
        <v>450</v>
      </c>
      <c r="I204" s="36"/>
      <c r="J204" s="39"/>
      <c r="K204" s="12"/>
      <c r="L204" s="37"/>
    </row>
    <row r="205" spans="1:12" ht="33.75" hidden="1" customHeight="1" x14ac:dyDescent="0.25">
      <c r="A205" s="183"/>
      <c r="B205" s="46" t="s">
        <v>3</v>
      </c>
      <c r="C205" s="176" t="s">
        <v>1082</v>
      </c>
      <c r="D205" s="273"/>
      <c r="E205" s="273"/>
      <c r="F205" s="49">
        <v>150</v>
      </c>
      <c r="G205" s="52">
        <v>300</v>
      </c>
      <c r="H205" s="48">
        <f t="shared" si="3"/>
        <v>225</v>
      </c>
      <c r="I205" s="49"/>
      <c r="J205" s="180"/>
      <c r="K205" s="51"/>
      <c r="L205" s="170"/>
    </row>
    <row r="206" spans="1:12" ht="45" hidden="1" x14ac:dyDescent="0.25">
      <c r="A206" s="184"/>
      <c r="B206" s="14" t="s">
        <v>3</v>
      </c>
      <c r="C206" s="34" t="s">
        <v>1081</v>
      </c>
      <c r="D206" s="272"/>
      <c r="E206" s="272"/>
      <c r="F206" s="36">
        <v>150</v>
      </c>
      <c r="G206" s="6">
        <v>300</v>
      </c>
      <c r="H206" s="13">
        <f t="shared" si="3"/>
        <v>225</v>
      </c>
      <c r="I206" s="36"/>
      <c r="J206" s="39"/>
      <c r="K206" s="12"/>
      <c r="L206" s="37"/>
    </row>
    <row r="207" spans="1:12" ht="60" hidden="1" x14ac:dyDescent="0.25">
      <c r="A207" s="184"/>
      <c r="B207" s="14" t="s">
        <v>3</v>
      </c>
      <c r="C207" s="175" t="s">
        <v>1080</v>
      </c>
      <c r="D207" s="272"/>
      <c r="E207" s="272"/>
      <c r="F207" s="71">
        <v>150</v>
      </c>
      <c r="G207" s="6">
        <v>300</v>
      </c>
      <c r="H207" s="13">
        <f t="shared" si="3"/>
        <v>225</v>
      </c>
      <c r="I207" s="71"/>
      <c r="J207" s="130"/>
      <c r="K207" s="12"/>
      <c r="L207" s="169"/>
    </row>
    <row r="208" spans="1:12" ht="96" customHeight="1" x14ac:dyDescent="0.25">
      <c r="A208" s="199">
        <v>25</v>
      </c>
      <c r="B208" s="274" t="s">
        <v>1079</v>
      </c>
      <c r="C208" s="274"/>
      <c r="D208" s="272" t="s">
        <v>6</v>
      </c>
      <c r="E208" s="272"/>
      <c r="F208" s="13">
        <f>SUM(F209:F215)</f>
        <v>2115</v>
      </c>
      <c r="G208" s="13">
        <f>SUM(G209:G215)</f>
        <v>4230</v>
      </c>
      <c r="H208" s="13">
        <f t="shared" si="3"/>
        <v>3172.5</v>
      </c>
      <c r="I208" s="71">
        <v>72000</v>
      </c>
      <c r="J208" s="130">
        <v>2</v>
      </c>
      <c r="K208" s="12">
        <f>(H208*J208)/I208</f>
        <v>8.8124999999999995E-2</v>
      </c>
      <c r="L208" s="198"/>
    </row>
    <row r="209" spans="1:12" ht="64.5" hidden="1" customHeight="1" x14ac:dyDescent="0.25">
      <c r="A209" s="184"/>
      <c r="B209" s="14" t="s">
        <v>3</v>
      </c>
      <c r="C209" s="34" t="s">
        <v>1078</v>
      </c>
      <c r="D209" s="272"/>
      <c r="E209" s="272"/>
      <c r="F209" s="36">
        <v>150</v>
      </c>
      <c r="G209" s="6">
        <v>300</v>
      </c>
      <c r="H209" s="13">
        <f t="shared" si="3"/>
        <v>225</v>
      </c>
      <c r="I209" s="36"/>
      <c r="J209" s="39"/>
      <c r="K209" s="12"/>
      <c r="L209" s="37"/>
    </row>
    <row r="210" spans="1:12" ht="62.25" hidden="1" customHeight="1" x14ac:dyDescent="0.25">
      <c r="A210" s="183"/>
      <c r="B210" s="46" t="s">
        <v>3</v>
      </c>
      <c r="C210" s="176" t="s">
        <v>1077</v>
      </c>
      <c r="D210" s="273"/>
      <c r="E210" s="273"/>
      <c r="F210" s="49">
        <v>15</v>
      </c>
      <c r="G210" s="52">
        <v>30</v>
      </c>
      <c r="H210" s="48">
        <f t="shared" si="3"/>
        <v>22.5</v>
      </c>
      <c r="I210" s="49"/>
      <c r="J210" s="180"/>
      <c r="K210" s="51"/>
      <c r="L210" s="170"/>
    </row>
    <row r="211" spans="1:12" ht="65.25" hidden="1" customHeight="1" x14ac:dyDescent="0.25">
      <c r="A211" s="184"/>
      <c r="B211" s="14" t="s">
        <v>3</v>
      </c>
      <c r="C211" s="175" t="s">
        <v>1076</v>
      </c>
      <c r="D211" s="272"/>
      <c r="E211" s="272"/>
      <c r="F211" s="71">
        <v>450</v>
      </c>
      <c r="G211" s="6">
        <v>900</v>
      </c>
      <c r="H211" s="13">
        <f t="shared" si="3"/>
        <v>675</v>
      </c>
      <c r="I211" s="71"/>
      <c r="J211" s="130"/>
      <c r="K211" s="12"/>
      <c r="L211" s="169" t="s">
        <v>1075</v>
      </c>
    </row>
    <row r="212" spans="1:12" ht="79.5" hidden="1" customHeight="1" x14ac:dyDescent="0.25">
      <c r="A212" s="184"/>
      <c r="B212" s="14" t="s">
        <v>3</v>
      </c>
      <c r="C212" s="34" t="s">
        <v>1074</v>
      </c>
      <c r="D212" s="272"/>
      <c r="E212" s="272"/>
      <c r="F212" s="36">
        <v>300</v>
      </c>
      <c r="G212" s="6">
        <v>600</v>
      </c>
      <c r="H212" s="13">
        <f t="shared" si="3"/>
        <v>450</v>
      </c>
      <c r="I212" s="36"/>
      <c r="J212" s="39"/>
      <c r="K212" s="12"/>
      <c r="L212" s="37"/>
    </row>
    <row r="213" spans="1:12" ht="93" hidden="1" customHeight="1" x14ac:dyDescent="0.25">
      <c r="A213" s="184"/>
      <c r="B213" s="14" t="s">
        <v>3</v>
      </c>
      <c r="C213" s="34" t="s">
        <v>1073</v>
      </c>
      <c r="D213" s="272"/>
      <c r="E213" s="272"/>
      <c r="F213" s="36">
        <v>900</v>
      </c>
      <c r="G213" s="6">
        <v>1800</v>
      </c>
      <c r="H213" s="13">
        <f t="shared" si="3"/>
        <v>1350</v>
      </c>
      <c r="I213" s="36"/>
      <c r="J213" s="39"/>
      <c r="K213" s="12"/>
      <c r="L213" s="37"/>
    </row>
    <row r="214" spans="1:12" ht="45" hidden="1" x14ac:dyDescent="0.25">
      <c r="A214" s="184"/>
      <c r="B214" s="14" t="s">
        <v>3</v>
      </c>
      <c r="C214" s="34" t="s">
        <v>1072</v>
      </c>
      <c r="D214" s="272"/>
      <c r="E214" s="272"/>
      <c r="F214" s="36">
        <v>150</v>
      </c>
      <c r="G214" s="6">
        <v>300</v>
      </c>
      <c r="H214" s="13">
        <f t="shared" si="3"/>
        <v>225</v>
      </c>
      <c r="I214" s="36"/>
      <c r="J214" s="39"/>
      <c r="K214" s="12"/>
      <c r="L214" s="37"/>
    </row>
    <row r="215" spans="1:12" ht="60.95" hidden="1" customHeight="1" x14ac:dyDescent="0.25">
      <c r="A215" s="183"/>
      <c r="B215" s="46" t="s">
        <v>3</v>
      </c>
      <c r="C215" s="176" t="s">
        <v>1071</v>
      </c>
      <c r="D215" s="273"/>
      <c r="E215" s="273"/>
      <c r="F215" s="49">
        <v>150</v>
      </c>
      <c r="G215" s="52">
        <v>300</v>
      </c>
      <c r="H215" s="48">
        <f t="shared" si="3"/>
        <v>225</v>
      </c>
      <c r="I215" s="49"/>
      <c r="J215" s="180"/>
      <c r="K215" s="51"/>
      <c r="L215" s="170"/>
    </row>
    <row r="216" spans="1:12" ht="108" customHeight="1" x14ac:dyDescent="0.25">
      <c r="A216" s="184">
        <v>26</v>
      </c>
      <c r="B216" s="274" t="s">
        <v>1070</v>
      </c>
      <c r="C216" s="274"/>
      <c r="D216" s="272" t="s">
        <v>168</v>
      </c>
      <c r="E216" s="272"/>
      <c r="F216" s="13">
        <f>SUM(F217:F223)</f>
        <v>615</v>
      </c>
      <c r="G216" s="13">
        <f>SUM(G217:G223)</f>
        <v>1230</v>
      </c>
      <c r="H216" s="13">
        <f t="shared" si="3"/>
        <v>922.5</v>
      </c>
      <c r="I216" s="36">
        <v>72000</v>
      </c>
      <c r="J216" s="39">
        <v>1</v>
      </c>
      <c r="K216" s="12">
        <f>(H216*J216)/I216</f>
        <v>1.2812499999999999E-2</v>
      </c>
      <c r="L216" s="37"/>
    </row>
    <row r="217" spans="1:12" ht="75" hidden="1" x14ac:dyDescent="0.25">
      <c r="A217" s="184"/>
      <c r="B217" s="14" t="s">
        <v>3</v>
      </c>
      <c r="C217" s="34" t="s">
        <v>1069</v>
      </c>
      <c r="D217" s="272"/>
      <c r="E217" s="272"/>
      <c r="F217" s="36">
        <v>150</v>
      </c>
      <c r="G217" s="6">
        <v>300</v>
      </c>
      <c r="H217" s="13">
        <f t="shared" si="3"/>
        <v>225</v>
      </c>
      <c r="I217" s="36"/>
      <c r="J217" s="39"/>
      <c r="K217" s="12"/>
      <c r="L217" s="37"/>
    </row>
    <row r="218" spans="1:12" ht="78.75" hidden="1" customHeight="1" x14ac:dyDescent="0.25">
      <c r="A218" s="184"/>
      <c r="B218" s="14" t="s">
        <v>3</v>
      </c>
      <c r="C218" s="34" t="s">
        <v>1068</v>
      </c>
      <c r="D218" s="272"/>
      <c r="E218" s="272"/>
      <c r="F218" s="36">
        <v>15</v>
      </c>
      <c r="G218" s="6">
        <v>30</v>
      </c>
      <c r="H218" s="13">
        <f t="shared" si="3"/>
        <v>22.5</v>
      </c>
      <c r="I218" s="36"/>
      <c r="J218" s="39"/>
      <c r="K218" s="12"/>
      <c r="L218" s="37"/>
    </row>
    <row r="219" spans="1:12" ht="65.099999999999994" hidden="1" customHeight="1" x14ac:dyDescent="0.25">
      <c r="A219" s="183"/>
      <c r="B219" s="46" t="s">
        <v>3</v>
      </c>
      <c r="C219" s="176" t="s">
        <v>1067</v>
      </c>
      <c r="D219" s="273"/>
      <c r="E219" s="273"/>
      <c r="F219" s="49">
        <v>150</v>
      </c>
      <c r="G219" s="52">
        <v>300</v>
      </c>
      <c r="H219" s="48">
        <f t="shared" si="3"/>
        <v>225</v>
      </c>
      <c r="I219" s="49"/>
      <c r="J219" s="180"/>
      <c r="K219" s="51"/>
      <c r="L219" s="170"/>
    </row>
    <row r="220" spans="1:12" ht="63" hidden="1" customHeight="1" x14ac:dyDescent="0.25">
      <c r="A220" s="184"/>
      <c r="B220" s="14" t="s">
        <v>3</v>
      </c>
      <c r="C220" s="34" t="s">
        <v>1066</v>
      </c>
      <c r="D220" s="272"/>
      <c r="E220" s="272"/>
      <c r="F220" s="36">
        <v>30</v>
      </c>
      <c r="G220" s="6">
        <v>60</v>
      </c>
      <c r="H220" s="13">
        <f t="shared" si="3"/>
        <v>45</v>
      </c>
      <c r="I220" s="36"/>
      <c r="J220" s="39"/>
      <c r="K220" s="12"/>
      <c r="L220" s="37"/>
    </row>
    <row r="221" spans="1:12" ht="48" hidden="1" customHeight="1" x14ac:dyDescent="0.25">
      <c r="A221" s="184"/>
      <c r="B221" s="14" t="s">
        <v>3</v>
      </c>
      <c r="C221" s="34" t="s">
        <v>1065</v>
      </c>
      <c r="D221" s="272"/>
      <c r="E221" s="272"/>
      <c r="F221" s="36">
        <v>150</v>
      </c>
      <c r="G221" s="6">
        <v>300</v>
      </c>
      <c r="H221" s="13">
        <f t="shared" si="3"/>
        <v>225</v>
      </c>
      <c r="I221" s="36"/>
      <c r="J221" s="39"/>
      <c r="K221" s="12"/>
      <c r="L221" s="37"/>
    </row>
    <row r="222" spans="1:12" ht="64.5" hidden="1" customHeight="1" x14ac:dyDescent="0.25">
      <c r="A222" s="184"/>
      <c r="B222" s="14" t="s">
        <v>3</v>
      </c>
      <c r="C222" s="34" t="s">
        <v>1064</v>
      </c>
      <c r="D222" s="272"/>
      <c r="E222" s="272"/>
      <c r="F222" s="36">
        <v>60</v>
      </c>
      <c r="G222" s="6">
        <v>120</v>
      </c>
      <c r="H222" s="13">
        <f t="shared" si="3"/>
        <v>90</v>
      </c>
      <c r="I222" s="36"/>
      <c r="J222" s="39"/>
      <c r="K222" s="12"/>
      <c r="L222" s="37"/>
    </row>
    <row r="223" spans="1:12" ht="94.5" hidden="1" customHeight="1" x14ac:dyDescent="0.25">
      <c r="A223" s="183"/>
      <c r="B223" s="46" t="s">
        <v>3</v>
      </c>
      <c r="C223" s="176" t="s">
        <v>1063</v>
      </c>
      <c r="D223" s="273"/>
      <c r="E223" s="273"/>
      <c r="F223" s="49">
        <v>60</v>
      </c>
      <c r="G223" s="52">
        <v>120</v>
      </c>
      <c r="H223" s="48">
        <f t="shared" si="3"/>
        <v>90</v>
      </c>
      <c r="I223" s="49"/>
      <c r="J223" s="180"/>
      <c r="K223" s="51"/>
      <c r="L223" s="170"/>
    </row>
    <row r="224" spans="1:12" ht="110.25" customHeight="1" x14ac:dyDescent="0.25">
      <c r="A224" s="184">
        <v>27</v>
      </c>
      <c r="B224" s="274" t="s">
        <v>1062</v>
      </c>
      <c r="C224" s="274"/>
      <c r="D224" s="272" t="s">
        <v>168</v>
      </c>
      <c r="E224" s="272"/>
      <c r="F224" s="13">
        <f>SUM(F225:F231)</f>
        <v>1815</v>
      </c>
      <c r="G224" s="13">
        <f>SUM(G225:G231)</f>
        <v>3630</v>
      </c>
      <c r="H224" s="13">
        <f t="shared" si="3"/>
        <v>2722.5</v>
      </c>
      <c r="I224" s="36">
        <v>72000</v>
      </c>
      <c r="J224" s="39">
        <v>6</v>
      </c>
      <c r="K224" s="12">
        <f>(H224*J224)/I224</f>
        <v>0.22687499999999999</v>
      </c>
      <c r="L224" s="37" t="s">
        <v>1061</v>
      </c>
    </row>
    <row r="225" spans="1:12" ht="94.5" hidden="1" customHeight="1" x14ac:dyDescent="0.25">
      <c r="A225" s="184"/>
      <c r="B225" s="14" t="s">
        <v>3</v>
      </c>
      <c r="C225" s="34" t="s">
        <v>1060</v>
      </c>
      <c r="D225" s="272"/>
      <c r="E225" s="272"/>
      <c r="F225" s="36">
        <v>150</v>
      </c>
      <c r="G225" s="6">
        <v>300</v>
      </c>
      <c r="H225" s="13">
        <f t="shared" si="3"/>
        <v>225</v>
      </c>
      <c r="I225" s="36"/>
      <c r="J225" s="39"/>
      <c r="K225" s="12"/>
      <c r="L225" s="37"/>
    </row>
    <row r="226" spans="1:12" ht="96" hidden="1" customHeight="1" x14ac:dyDescent="0.25">
      <c r="A226" s="183"/>
      <c r="B226" s="46" t="s">
        <v>3</v>
      </c>
      <c r="C226" s="176" t="s">
        <v>1059</v>
      </c>
      <c r="D226" s="273"/>
      <c r="E226" s="273"/>
      <c r="F226" s="49">
        <v>15</v>
      </c>
      <c r="G226" s="52">
        <v>30</v>
      </c>
      <c r="H226" s="48">
        <f t="shared" si="3"/>
        <v>22.5</v>
      </c>
      <c r="I226" s="49"/>
      <c r="J226" s="180"/>
      <c r="K226" s="51"/>
      <c r="L226" s="170"/>
    </row>
    <row r="227" spans="1:12" ht="79.5" hidden="1" customHeight="1" x14ac:dyDescent="0.25">
      <c r="A227" s="184"/>
      <c r="B227" s="14" t="s">
        <v>3</v>
      </c>
      <c r="C227" s="34" t="s">
        <v>1058</v>
      </c>
      <c r="D227" s="272"/>
      <c r="E227" s="272"/>
      <c r="F227" s="36">
        <v>900</v>
      </c>
      <c r="G227" s="6">
        <v>1800</v>
      </c>
      <c r="H227" s="13">
        <f t="shared" si="3"/>
        <v>1350</v>
      </c>
      <c r="I227" s="36"/>
      <c r="J227" s="39"/>
      <c r="K227" s="12"/>
      <c r="L227" s="37"/>
    </row>
    <row r="228" spans="1:12" ht="79.5" hidden="1" customHeight="1" x14ac:dyDescent="0.25">
      <c r="A228" s="184"/>
      <c r="B228" s="14" t="s">
        <v>3</v>
      </c>
      <c r="C228" s="34" t="s">
        <v>1057</v>
      </c>
      <c r="D228" s="272"/>
      <c r="E228" s="272"/>
      <c r="F228" s="36">
        <v>150</v>
      </c>
      <c r="G228" s="6">
        <v>300</v>
      </c>
      <c r="H228" s="13">
        <f t="shared" si="3"/>
        <v>225</v>
      </c>
      <c r="I228" s="36"/>
      <c r="J228" s="39"/>
      <c r="K228" s="12"/>
      <c r="L228" s="37"/>
    </row>
    <row r="229" spans="1:12" ht="66" hidden="1" customHeight="1" x14ac:dyDescent="0.25">
      <c r="A229" s="184"/>
      <c r="B229" s="14" t="s">
        <v>3</v>
      </c>
      <c r="C229" s="34" t="s">
        <v>1056</v>
      </c>
      <c r="D229" s="272"/>
      <c r="E229" s="272"/>
      <c r="F229" s="36">
        <v>300</v>
      </c>
      <c r="G229" s="6">
        <v>600</v>
      </c>
      <c r="H229" s="13">
        <f t="shared" si="3"/>
        <v>450</v>
      </c>
      <c r="I229" s="36"/>
      <c r="J229" s="39"/>
      <c r="K229" s="12"/>
      <c r="L229" s="37"/>
    </row>
    <row r="230" spans="1:12" ht="78" hidden="1" customHeight="1" x14ac:dyDescent="0.25">
      <c r="A230" s="183"/>
      <c r="B230" s="46" t="s">
        <v>3</v>
      </c>
      <c r="C230" s="176" t="s">
        <v>1055</v>
      </c>
      <c r="D230" s="273"/>
      <c r="E230" s="273"/>
      <c r="F230" s="49">
        <v>150</v>
      </c>
      <c r="G230" s="52">
        <v>300</v>
      </c>
      <c r="H230" s="48">
        <f t="shared" si="3"/>
        <v>225</v>
      </c>
      <c r="I230" s="49"/>
      <c r="J230" s="180"/>
      <c r="K230" s="51"/>
      <c r="L230" s="170"/>
    </row>
    <row r="231" spans="1:12" ht="109.5" hidden="1" customHeight="1" x14ac:dyDescent="0.25">
      <c r="A231" s="184"/>
      <c r="B231" s="14" t="s">
        <v>3</v>
      </c>
      <c r="C231" s="34" t="s">
        <v>1054</v>
      </c>
      <c r="D231" s="272"/>
      <c r="E231" s="272"/>
      <c r="F231" s="36">
        <v>150</v>
      </c>
      <c r="G231" s="6">
        <v>300</v>
      </c>
      <c r="H231" s="13">
        <f t="shared" si="3"/>
        <v>225</v>
      </c>
      <c r="I231" s="36"/>
      <c r="J231" s="39"/>
      <c r="K231" s="12"/>
      <c r="L231" s="37"/>
    </row>
    <row r="232" spans="1:12" ht="64.5" customHeight="1" x14ac:dyDescent="0.25">
      <c r="A232" s="199">
        <v>28</v>
      </c>
      <c r="B232" s="274" t="s">
        <v>1053</v>
      </c>
      <c r="C232" s="274"/>
      <c r="D232" s="272" t="s">
        <v>168</v>
      </c>
      <c r="E232" s="272"/>
      <c r="F232" s="13">
        <f>SUM(F233:F239)</f>
        <v>765</v>
      </c>
      <c r="G232" s="13">
        <f>SUM(G233:G239)</f>
        <v>1530</v>
      </c>
      <c r="H232" s="13">
        <f t="shared" si="3"/>
        <v>1147.5</v>
      </c>
      <c r="I232" s="71">
        <v>72000</v>
      </c>
      <c r="J232" s="130">
        <v>1</v>
      </c>
      <c r="K232" s="12">
        <f>(H232*J232)/I232</f>
        <v>1.59375E-2</v>
      </c>
      <c r="L232" s="198"/>
    </row>
    <row r="233" spans="1:12" ht="45" hidden="1" x14ac:dyDescent="0.25">
      <c r="A233" s="184"/>
      <c r="B233" s="14" t="s">
        <v>3</v>
      </c>
      <c r="C233" s="34" t="s">
        <v>1052</v>
      </c>
      <c r="D233" s="272"/>
      <c r="E233" s="272"/>
      <c r="F233" s="36">
        <v>150</v>
      </c>
      <c r="G233" s="6">
        <v>300</v>
      </c>
      <c r="H233" s="13">
        <f t="shared" si="3"/>
        <v>225</v>
      </c>
      <c r="I233" s="36"/>
      <c r="J233" s="39"/>
      <c r="K233" s="12"/>
      <c r="L233" s="37"/>
    </row>
    <row r="234" spans="1:12" ht="48.75" hidden="1" customHeight="1" x14ac:dyDescent="0.25">
      <c r="A234" s="184"/>
      <c r="B234" s="14" t="s">
        <v>3</v>
      </c>
      <c r="C234" s="34" t="s">
        <v>1051</v>
      </c>
      <c r="D234" s="272"/>
      <c r="E234" s="272"/>
      <c r="F234" s="36">
        <v>15</v>
      </c>
      <c r="G234" s="6">
        <v>30</v>
      </c>
      <c r="H234" s="13">
        <f t="shared" si="3"/>
        <v>22.5</v>
      </c>
      <c r="I234" s="36"/>
      <c r="J234" s="39"/>
      <c r="K234" s="12"/>
      <c r="L234" s="37"/>
    </row>
    <row r="235" spans="1:12" ht="33.75" hidden="1" customHeight="1" x14ac:dyDescent="0.25">
      <c r="A235" s="184"/>
      <c r="B235" s="14" t="s">
        <v>3</v>
      </c>
      <c r="C235" s="34" t="s">
        <v>1050</v>
      </c>
      <c r="D235" s="272"/>
      <c r="E235" s="272"/>
      <c r="F235" s="36">
        <v>300</v>
      </c>
      <c r="G235" s="6">
        <v>600</v>
      </c>
      <c r="H235" s="13">
        <f t="shared" si="3"/>
        <v>450</v>
      </c>
      <c r="I235" s="36"/>
      <c r="J235" s="39"/>
      <c r="K235" s="12"/>
      <c r="L235" s="37"/>
    </row>
    <row r="236" spans="1:12" ht="45.95" hidden="1" customHeight="1" x14ac:dyDescent="0.25">
      <c r="A236" s="183"/>
      <c r="B236" s="46" t="s">
        <v>3</v>
      </c>
      <c r="C236" s="176" t="s">
        <v>1049</v>
      </c>
      <c r="D236" s="273"/>
      <c r="E236" s="273"/>
      <c r="F236" s="49">
        <v>30</v>
      </c>
      <c r="G236" s="52">
        <v>60</v>
      </c>
      <c r="H236" s="48">
        <f t="shared" si="3"/>
        <v>45</v>
      </c>
      <c r="I236" s="49"/>
      <c r="J236" s="180"/>
      <c r="K236" s="51"/>
      <c r="L236" s="170"/>
    </row>
    <row r="237" spans="1:12" ht="33.75" hidden="1" customHeight="1" x14ac:dyDescent="0.25">
      <c r="A237" s="184"/>
      <c r="B237" s="14" t="s">
        <v>3</v>
      </c>
      <c r="C237" s="34" t="s">
        <v>1048</v>
      </c>
      <c r="D237" s="272"/>
      <c r="E237" s="272"/>
      <c r="F237" s="36">
        <v>150</v>
      </c>
      <c r="G237" s="6">
        <v>300</v>
      </c>
      <c r="H237" s="13">
        <f t="shared" si="3"/>
        <v>225</v>
      </c>
      <c r="I237" s="36"/>
      <c r="J237" s="39"/>
      <c r="K237" s="12"/>
      <c r="L237" s="37"/>
    </row>
    <row r="238" spans="1:12" ht="30" hidden="1" x14ac:dyDescent="0.25">
      <c r="A238" s="184"/>
      <c r="B238" s="14" t="s">
        <v>3</v>
      </c>
      <c r="C238" s="34" t="s">
        <v>1047</v>
      </c>
      <c r="D238" s="272"/>
      <c r="E238" s="272"/>
      <c r="F238" s="36">
        <v>60</v>
      </c>
      <c r="G238" s="6">
        <v>120</v>
      </c>
      <c r="H238" s="13">
        <f t="shared" si="3"/>
        <v>90</v>
      </c>
      <c r="I238" s="36"/>
      <c r="J238" s="39"/>
      <c r="K238" s="12"/>
      <c r="L238" s="37"/>
    </row>
    <row r="239" spans="1:12" ht="60" hidden="1" x14ac:dyDescent="0.25">
      <c r="A239" s="184"/>
      <c r="B239" s="14" t="s">
        <v>3</v>
      </c>
      <c r="C239" s="34" t="s">
        <v>1046</v>
      </c>
      <c r="D239" s="272"/>
      <c r="E239" s="272"/>
      <c r="F239" s="36">
        <v>60</v>
      </c>
      <c r="G239" s="6">
        <v>120</v>
      </c>
      <c r="H239" s="13">
        <f t="shared" si="3"/>
        <v>90</v>
      </c>
      <c r="I239" s="36"/>
      <c r="J239" s="39"/>
      <c r="K239" s="12"/>
      <c r="L239" s="37"/>
    </row>
    <row r="240" spans="1:12" ht="96" customHeight="1" x14ac:dyDescent="0.25">
      <c r="A240" s="184">
        <v>29</v>
      </c>
      <c r="B240" s="274" t="s">
        <v>1045</v>
      </c>
      <c r="C240" s="274"/>
      <c r="D240" s="272" t="s">
        <v>168</v>
      </c>
      <c r="E240" s="272"/>
      <c r="F240" s="13">
        <f>SUM(F241:F247)</f>
        <v>540</v>
      </c>
      <c r="G240" s="13">
        <f>SUM(G241:G247)</f>
        <v>1080</v>
      </c>
      <c r="H240" s="13">
        <f t="shared" si="3"/>
        <v>810</v>
      </c>
      <c r="I240" s="36">
        <v>72000</v>
      </c>
      <c r="J240" s="39">
        <v>1</v>
      </c>
      <c r="K240" s="12">
        <f>(H240*J240)/I240</f>
        <v>1.125E-2</v>
      </c>
      <c r="L240" s="37" t="s">
        <v>1044</v>
      </c>
    </row>
    <row r="241" spans="1:12" ht="45" hidden="1" x14ac:dyDescent="0.25">
      <c r="A241" s="184"/>
      <c r="B241" s="14" t="s">
        <v>3</v>
      </c>
      <c r="C241" s="34" t="s">
        <v>1043</v>
      </c>
      <c r="D241" s="272"/>
      <c r="E241" s="272"/>
      <c r="F241" s="36">
        <v>150</v>
      </c>
      <c r="G241" s="6">
        <v>300</v>
      </c>
      <c r="H241" s="13">
        <f t="shared" si="3"/>
        <v>225</v>
      </c>
      <c r="I241" s="36"/>
      <c r="J241" s="39"/>
      <c r="K241" s="12"/>
      <c r="L241" s="37"/>
    </row>
    <row r="242" spans="1:12" ht="60" hidden="1" x14ac:dyDescent="0.25">
      <c r="A242" s="184"/>
      <c r="B242" s="14" t="s">
        <v>3</v>
      </c>
      <c r="C242" s="175" t="s">
        <v>1042</v>
      </c>
      <c r="D242" s="272"/>
      <c r="E242" s="272"/>
      <c r="F242" s="71">
        <v>15</v>
      </c>
      <c r="G242" s="6">
        <v>30</v>
      </c>
      <c r="H242" s="13">
        <f t="shared" si="3"/>
        <v>22.5</v>
      </c>
      <c r="I242" s="71"/>
      <c r="J242" s="130"/>
      <c r="K242" s="12"/>
      <c r="L242" s="169"/>
    </row>
    <row r="243" spans="1:12" ht="45" hidden="1" x14ac:dyDescent="0.25">
      <c r="A243" s="183"/>
      <c r="B243" s="46" t="s">
        <v>3</v>
      </c>
      <c r="C243" s="176" t="s">
        <v>1041</v>
      </c>
      <c r="D243" s="273"/>
      <c r="E243" s="273"/>
      <c r="F243" s="49">
        <v>150</v>
      </c>
      <c r="G243" s="52">
        <v>300</v>
      </c>
      <c r="H243" s="48">
        <f t="shared" si="3"/>
        <v>225</v>
      </c>
      <c r="I243" s="49"/>
      <c r="J243" s="180"/>
      <c r="K243" s="51"/>
      <c r="L243" s="170"/>
    </row>
    <row r="244" spans="1:12" ht="45" hidden="1" x14ac:dyDescent="0.25">
      <c r="A244" s="184"/>
      <c r="B244" s="14" t="s">
        <v>3</v>
      </c>
      <c r="C244" s="34" t="s">
        <v>1040</v>
      </c>
      <c r="D244" s="272"/>
      <c r="E244" s="272"/>
      <c r="F244" s="36">
        <v>15</v>
      </c>
      <c r="G244" s="6">
        <v>30</v>
      </c>
      <c r="H244" s="13">
        <f t="shared" si="3"/>
        <v>22.5</v>
      </c>
      <c r="I244" s="36"/>
      <c r="J244" s="39"/>
      <c r="K244" s="12"/>
      <c r="L244" s="37"/>
    </row>
    <row r="245" spans="1:12" ht="33.75" hidden="1" customHeight="1" x14ac:dyDescent="0.25">
      <c r="A245" s="184"/>
      <c r="B245" s="14" t="s">
        <v>3</v>
      </c>
      <c r="C245" s="34" t="s">
        <v>1039</v>
      </c>
      <c r="D245" s="272"/>
      <c r="E245" s="272"/>
      <c r="F245" s="36">
        <v>120</v>
      </c>
      <c r="G245" s="6">
        <v>240</v>
      </c>
      <c r="H245" s="13">
        <f t="shared" si="3"/>
        <v>180</v>
      </c>
      <c r="I245" s="36"/>
      <c r="J245" s="39"/>
      <c r="K245" s="12"/>
      <c r="L245" s="37"/>
    </row>
    <row r="246" spans="1:12" ht="45" hidden="1" x14ac:dyDescent="0.25">
      <c r="A246" s="184"/>
      <c r="B246" s="14" t="s">
        <v>3</v>
      </c>
      <c r="C246" s="34" t="s">
        <v>1038</v>
      </c>
      <c r="D246" s="272"/>
      <c r="E246" s="272"/>
      <c r="F246" s="36">
        <v>60</v>
      </c>
      <c r="G246" s="6">
        <v>120</v>
      </c>
      <c r="H246" s="13">
        <f t="shared" si="3"/>
        <v>90</v>
      </c>
      <c r="I246" s="36"/>
      <c r="J246" s="39"/>
      <c r="K246" s="12"/>
      <c r="L246" s="37"/>
    </row>
    <row r="247" spans="1:12" ht="60" hidden="1" x14ac:dyDescent="0.25">
      <c r="A247" s="184"/>
      <c r="B247" s="14" t="s">
        <v>3</v>
      </c>
      <c r="C247" s="34" t="s">
        <v>1037</v>
      </c>
      <c r="D247" s="272"/>
      <c r="E247" s="272"/>
      <c r="F247" s="36">
        <v>30</v>
      </c>
      <c r="G247" s="6">
        <v>60</v>
      </c>
      <c r="H247" s="13">
        <f t="shared" si="3"/>
        <v>45</v>
      </c>
      <c r="I247" s="36"/>
      <c r="J247" s="39"/>
      <c r="K247" s="12"/>
      <c r="L247" s="37"/>
    </row>
    <row r="248" spans="1:12" ht="78.75" customHeight="1" x14ac:dyDescent="0.25">
      <c r="A248" s="184">
        <v>30</v>
      </c>
      <c r="B248" s="274" t="s">
        <v>1036</v>
      </c>
      <c r="C248" s="274"/>
      <c r="D248" s="272" t="s">
        <v>6</v>
      </c>
      <c r="E248" s="272"/>
      <c r="F248" s="13">
        <f>SUM(F249:F256)</f>
        <v>2535</v>
      </c>
      <c r="G248" s="13">
        <f>SUM(G249:G256)</f>
        <v>5070</v>
      </c>
      <c r="H248" s="13">
        <f t="shared" si="3"/>
        <v>3802.5</v>
      </c>
      <c r="I248" s="36">
        <v>72000</v>
      </c>
      <c r="J248" s="39">
        <v>1</v>
      </c>
      <c r="K248" s="12">
        <f>(H248*J248)/I248</f>
        <v>5.2812499999999998E-2</v>
      </c>
      <c r="L248" s="37" t="s">
        <v>1035</v>
      </c>
    </row>
    <row r="249" spans="1:12" ht="45" hidden="1" x14ac:dyDescent="0.25">
      <c r="A249" s="184"/>
      <c r="B249" s="14" t="s">
        <v>3</v>
      </c>
      <c r="C249" s="175" t="s">
        <v>1034</v>
      </c>
      <c r="D249" s="272"/>
      <c r="E249" s="272"/>
      <c r="F249" s="71">
        <v>150</v>
      </c>
      <c r="G249" s="6">
        <v>300</v>
      </c>
      <c r="H249" s="13">
        <f t="shared" si="3"/>
        <v>225</v>
      </c>
      <c r="I249" s="71"/>
      <c r="J249" s="130"/>
      <c r="K249" s="12"/>
      <c r="L249" s="169"/>
    </row>
    <row r="250" spans="1:12" ht="49.5" hidden="1" customHeight="1" x14ac:dyDescent="0.25">
      <c r="A250" s="183"/>
      <c r="B250" s="46" t="s">
        <v>3</v>
      </c>
      <c r="C250" s="176" t="s">
        <v>1033</v>
      </c>
      <c r="D250" s="273"/>
      <c r="E250" s="273"/>
      <c r="F250" s="49">
        <v>15</v>
      </c>
      <c r="G250" s="52">
        <v>30</v>
      </c>
      <c r="H250" s="48">
        <f t="shared" si="3"/>
        <v>22.5</v>
      </c>
      <c r="I250" s="49"/>
      <c r="J250" s="180"/>
      <c r="K250" s="51"/>
      <c r="L250" s="170"/>
    </row>
    <row r="251" spans="1:12" ht="34.5" hidden="1" customHeight="1" x14ac:dyDescent="0.25">
      <c r="A251" s="184"/>
      <c r="B251" s="14" t="s">
        <v>3</v>
      </c>
      <c r="C251" s="34" t="s">
        <v>1032</v>
      </c>
      <c r="D251" s="272"/>
      <c r="E251" s="272"/>
      <c r="F251" s="36">
        <v>300</v>
      </c>
      <c r="G251" s="6">
        <v>600</v>
      </c>
      <c r="H251" s="13">
        <f t="shared" si="3"/>
        <v>450</v>
      </c>
      <c r="I251" s="36"/>
      <c r="J251" s="39"/>
      <c r="K251" s="12"/>
      <c r="L251" s="37"/>
    </row>
    <row r="252" spans="1:12" ht="49.5" hidden="1" customHeight="1" x14ac:dyDescent="0.25">
      <c r="A252" s="184"/>
      <c r="B252" s="14" t="s">
        <v>3</v>
      </c>
      <c r="C252" s="34" t="s">
        <v>1031</v>
      </c>
      <c r="D252" s="272"/>
      <c r="E252" s="272"/>
      <c r="F252" s="36">
        <v>1500</v>
      </c>
      <c r="G252" s="6">
        <v>3000</v>
      </c>
      <c r="H252" s="13">
        <f t="shared" si="3"/>
        <v>2250</v>
      </c>
      <c r="I252" s="36"/>
      <c r="J252" s="39"/>
      <c r="K252" s="12"/>
      <c r="L252" s="37" t="s">
        <v>1030</v>
      </c>
    </row>
    <row r="253" spans="1:12" ht="30" hidden="1" x14ac:dyDescent="0.25">
      <c r="A253" s="184"/>
      <c r="B253" s="14" t="s">
        <v>3</v>
      </c>
      <c r="C253" s="34" t="s">
        <v>1029</v>
      </c>
      <c r="D253" s="272"/>
      <c r="E253" s="272"/>
      <c r="F253" s="36">
        <v>60</v>
      </c>
      <c r="G253" s="6">
        <v>120</v>
      </c>
      <c r="H253" s="13">
        <f t="shared" si="3"/>
        <v>90</v>
      </c>
      <c r="I253" s="36"/>
      <c r="J253" s="39"/>
      <c r="K253" s="12"/>
      <c r="L253" s="37"/>
    </row>
    <row r="254" spans="1:12" ht="18.75" hidden="1" customHeight="1" x14ac:dyDescent="0.25">
      <c r="A254" s="184"/>
      <c r="B254" s="14" t="s">
        <v>3</v>
      </c>
      <c r="C254" s="34" t="s">
        <v>1028</v>
      </c>
      <c r="D254" s="272"/>
      <c r="E254" s="272"/>
      <c r="F254" s="36">
        <v>300</v>
      </c>
      <c r="G254" s="6">
        <v>600</v>
      </c>
      <c r="H254" s="13">
        <f t="shared" si="3"/>
        <v>450</v>
      </c>
      <c r="I254" s="36"/>
      <c r="J254" s="39"/>
      <c r="K254" s="12"/>
      <c r="L254" s="37"/>
    </row>
    <row r="255" spans="1:12" ht="33.75" hidden="1" customHeight="1" x14ac:dyDescent="0.25">
      <c r="A255" s="184"/>
      <c r="B255" s="14" t="s">
        <v>3</v>
      </c>
      <c r="C255" s="34" t="s">
        <v>1027</v>
      </c>
      <c r="D255" s="272"/>
      <c r="E255" s="272"/>
      <c r="F255" s="36">
        <v>60</v>
      </c>
      <c r="G255" s="6">
        <v>120</v>
      </c>
      <c r="H255" s="13">
        <f t="shared" si="3"/>
        <v>90</v>
      </c>
      <c r="I255" s="36"/>
      <c r="J255" s="39"/>
      <c r="K255" s="12"/>
      <c r="L255" s="37"/>
    </row>
    <row r="256" spans="1:12" ht="63" hidden="1" customHeight="1" x14ac:dyDescent="0.25">
      <c r="A256" s="184"/>
      <c r="B256" s="14" t="s">
        <v>3</v>
      </c>
      <c r="C256" s="175" t="s">
        <v>1026</v>
      </c>
      <c r="D256" s="272"/>
      <c r="E256" s="272"/>
      <c r="F256" s="71">
        <v>150</v>
      </c>
      <c r="G256" s="6">
        <v>300</v>
      </c>
      <c r="H256" s="13">
        <f t="shared" si="3"/>
        <v>225</v>
      </c>
      <c r="I256" s="71"/>
      <c r="J256" s="130"/>
      <c r="K256" s="12"/>
      <c r="L256" s="169"/>
    </row>
    <row r="257" spans="1:12" ht="78" customHeight="1" x14ac:dyDescent="0.25">
      <c r="A257" s="184">
        <v>31</v>
      </c>
      <c r="B257" s="274" t="s">
        <v>1025</v>
      </c>
      <c r="C257" s="274"/>
      <c r="D257" s="272" t="s">
        <v>6</v>
      </c>
      <c r="E257" s="272"/>
      <c r="F257" s="13">
        <f>SUM(F258:F264)</f>
        <v>1245</v>
      </c>
      <c r="G257" s="13">
        <f>SUM(G258:G264)</f>
        <v>2490</v>
      </c>
      <c r="H257" s="13">
        <f t="shared" si="3"/>
        <v>1867.5</v>
      </c>
      <c r="I257" s="36">
        <v>72000</v>
      </c>
      <c r="J257" s="39">
        <v>2</v>
      </c>
      <c r="K257" s="12">
        <f>(H257*J257)/I257</f>
        <v>5.1874999999999998E-2</v>
      </c>
      <c r="L257" s="37"/>
    </row>
    <row r="258" spans="1:12" ht="48.75" hidden="1" customHeight="1" x14ac:dyDescent="0.25">
      <c r="A258" s="183"/>
      <c r="B258" s="46" t="s">
        <v>3</v>
      </c>
      <c r="C258" s="176" t="s">
        <v>1023</v>
      </c>
      <c r="D258" s="273"/>
      <c r="E258" s="273"/>
      <c r="F258" s="49">
        <v>150</v>
      </c>
      <c r="G258" s="52">
        <v>300</v>
      </c>
      <c r="H258" s="48">
        <f t="shared" si="3"/>
        <v>225</v>
      </c>
      <c r="I258" s="49"/>
      <c r="J258" s="180"/>
      <c r="K258" s="51"/>
      <c r="L258" s="170"/>
    </row>
    <row r="259" spans="1:12" ht="45" hidden="1" x14ac:dyDescent="0.25">
      <c r="A259" s="184"/>
      <c r="B259" s="14" t="s">
        <v>3</v>
      </c>
      <c r="C259" s="34" t="s">
        <v>1022</v>
      </c>
      <c r="D259" s="272"/>
      <c r="E259" s="272"/>
      <c r="F259" s="36">
        <v>15</v>
      </c>
      <c r="G259" s="6">
        <v>30</v>
      </c>
      <c r="H259" s="13">
        <f t="shared" si="3"/>
        <v>22.5</v>
      </c>
      <c r="I259" s="36"/>
      <c r="J259" s="39"/>
      <c r="K259" s="12"/>
      <c r="L259" s="37"/>
    </row>
    <row r="260" spans="1:12" ht="30" hidden="1" x14ac:dyDescent="0.25">
      <c r="A260" s="184"/>
      <c r="B260" s="14" t="s">
        <v>3</v>
      </c>
      <c r="C260" s="34" t="s">
        <v>1021</v>
      </c>
      <c r="D260" s="272"/>
      <c r="E260" s="272"/>
      <c r="F260" s="36">
        <v>120</v>
      </c>
      <c r="G260" s="6">
        <v>240</v>
      </c>
      <c r="H260" s="13">
        <f t="shared" si="3"/>
        <v>180</v>
      </c>
      <c r="I260" s="36"/>
      <c r="J260" s="39"/>
      <c r="K260" s="12"/>
      <c r="L260" s="37"/>
    </row>
    <row r="261" spans="1:12" hidden="1" x14ac:dyDescent="0.25">
      <c r="A261" s="184"/>
      <c r="B261" s="14" t="s">
        <v>3</v>
      </c>
      <c r="C261" s="34" t="s">
        <v>1020</v>
      </c>
      <c r="D261" s="272"/>
      <c r="E261" s="272"/>
      <c r="F261" s="36">
        <v>60</v>
      </c>
      <c r="G261" s="6">
        <v>120</v>
      </c>
      <c r="H261" s="13">
        <f t="shared" si="3"/>
        <v>90</v>
      </c>
      <c r="I261" s="36"/>
      <c r="J261" s="39"/>
      <c r="K261" s="12"/>
      <c r="L261" s="37"/>
    </row>
    <row r="262" spans="1:12" ht="30" hidden="1" x14ac:dyDescent="0.25">
      <c r="A262" s="184"/>
      <c r="B262" s="14" t="s">
        <v>3</v>
      </c>
      <c r="C262" s="34" t="s">
        <v>1019</v>
      </c>
      <c r="D262" s="272"/>
      <c r="E262" s="272"/>
      <c r="F262" s="36">
        <v>600</v>
      </c>
      <c r="G262" s="6">
        <v>1200</v>
      </c>
      <c r="H262" s="13">
        <f t="shared" si="3"/>
        <v>900</v>
      </c>
      <c r="I262" s="36"/>
      <c r="J262" s="39"/>
      <c r="K262" s="12"/>
      <c r="L262" s="37"/>
    </row>
    <row r="263" spans="1:12" ht="32.25" hidden="1" customHeight="1" x14ac:dyDescent="0.25">
      <c r="A263" s="184"/>
      <c r="B263" s="14" t="s">
        <v>3</v>
      </c>
      <c r="C263" s="34" t="s">
        <v>1018</v>
      </c>
      <c r="D263" s="272"/>
      <c r="E263" s="272"/>
      <c r="F263" s="36">
        <v>150</v>
      </c>
      <c r="G263" s="6">
        <v>300</v>
      </c>
      <c r="H263" s="13">
        <f t="shared" si="3"/>
        <v>225</v>
      </c>
      <c r="I263" s="36"/>
      <c r="J263" s="39"/>
      <c r="K263" s="12"/>
      <c r="L263" s="37"/>
    </row>
    <row r="264" spans="1:12" ht="45" hidden="1" x14ac:dyDescent="0.25">
      <c r="A264" s="184"/>
      <c r="B264" s="14" t="s">
        <v>3</v>
      </c>
      <c r="C264" s="175" t="s">
        <v>1017</v>
      </c>
      <c r="D264" s="272"/>
      <c r="E264" s="272"/>
      <c r="F264" s="71">
        <v>150</v>
      </c>
      <c r="G264" s="6">
        <v>300</v>
      </c>
      <c r="H264" s="13">
        <f t="shared" si="3"/>
        <v>225</v>
      </c>
      <c r="I264" s="71"/>
      <c r="J264" s="130"/>
      <c r="K264" s="12"/>
      <c r="L264" s="169"/>
    </row>
    <row r="265" spans="1:12" ht="79.5" customHeight="1" x14ac:dyDescent="0.25">
      <c r="A265" s="199">
        <v>32</v>
      </c>
      <c r="B265" s="274" t="s">
        <v>1024</v>
      </c>
      <c r="C265" s="274"/>
      <c r="D265" s="272" t="s">
        <v>6</v>
      </c>
      <c r="E265" s="272"/>
      <c r="F265" s="13">
        <f>SUM(F266:F272)</f>
        <v>1575</v>
      </c>
      <c r="G265" s="13">
        <f>SUM(G266:G272)</f>
        <v>3150</v>
      </c>
      <c r="H265" s="13">
        <f t="shared" si="3"/>
        <v>2362.5</v>
      </c>
      <c r="I265" s="71">
        <v>72000</v>
      </c>
      <c r="J265" s="130">
        <v>1</v>
      </c>
      <c r="K265" s="12">
        <f>(H265*J265)/I265</f>
        <v>3.2812500000000001E-2</v>
      </c>
      <c r="L265" s="198"/>
    </row>
    <row r="266" spans="1:12" ht="45" hidden="1" x14ac:dyDescent="0.25">
      <c r="A266" s="184"/>
      <c r="B266" s="14" t="s">
        <v>3</v>
      </c>
      <c r="C266" s="34" t="s">
        <v>1023</v>
      </c>
      <c r="D266" s="272"/>
      <c r="E266" s="272"/>
      <c r="F266" s="36">
        <v>150</v>
      </c>
      <c r="G266" s="6">
        <v>300</v>
      </c>
      <c r="H266" s="13">
        <f t="shared" si="3"/>
        <v>225</v>
      </c>
      <c r="I266" s="36"/>
      <c r="J266" s="39"/>
      <c r="K266" s="12"/>
      <c r="L266" s="37"/>
    </row>
    <row r="267" spans="1:12" ht="45.95" hidden="1" customHeight="1" x14ac:dyDescent="0.25">
      <c r="A267" s="183"/>
      <c r="B267" s="46" t="s">
        <v>3</v>
      </c>
      <c r="C267" s="176" t="s">
        <v>1022</v>
      </c>
      <c r="D267" s="273"/>
      <c r="E267" s="273"/>
      <c r="F267" s="49">
        <v>15</v>
      </c>
      <c r="G267" s="52">
        <v>30</v>
      </c>
      <c r="H267" s="48">
        <f t="shared" si="3"/>
        <v>22.5</v>
      </c>
      <c r="I267" s="49"/>
      <c r="J267" s="180"/>
      <c r="K267" s="51"/>
      <c r="L267" s="170"/>
    </row>
    <row r="268" spans="1:12" ht="30" hidden="1" x14ac:dyDescent="0.25">
      <c r="A268" s="184"/>
      <c r="B268" s="14" t="s">
        <v>3</v>
      </c>
      <c r="C268" s="34" t="s">
        <v>1021</v>
      </c>
      <c r="D268" s="272"/>
      <c r="E268" s="272"/>
      <c r="F268" s="36">
        <v>150</v>
      </c>
      <c r="G268" s="6">
        <v>300</v>
      </c>
      <c r="H268" s="13">
        <f t="shared" ref="H268:H331" si="4">AVERAGE(F268:G268)</f>
        <v>225</v>
      </c>
      <c r="I268" s="36"/>
      <c r="J268" s="39"/>
      <c r="K268" s="12"/>
      <c r="L268" s="37"/>
    </row>
    <row r="269" spans="1:12" hidden="1" x14ac:dyDescent="0.25">
      <c r="A269" s="184"/>
      <c r="B269" s="14" t="s">
        <v>3</v>
      </c>
      <c r="C269" s="34" t="s">
        <v>1020</v>
      </c>
      <c r="D269" s="272"/>
      <c r="E269" s="272"/>
      <c r="F269" s="36">
        <v>60</v>
      </c>
      <c r="G269" s="6">
        <v>120</v>
      </c>
      <c r="H269" s="13">
        <f t="shared" si="4"/>
        <v>90</v>
      </c>
      <c r="I269" s="36"/>
      <c r="J269" s="39"/>
      <c r="K269" s="12"/>
      <c r="L269" s="37"/>
    </row>
    <row r="270" spans="1:12" ht="33.75" hidden="1" customHeight="1" x14ac:dyDescent="0.25">
      <c r="A270" s="184"/>
      <c r="B270" s="14" t="s">
        <v>3</v>
      </c>
      <c r="C270" s="34" t="s">
        <v>1019</v>
      </c>
      <c r="D270" s="272"/>
      <c r="E270" s="272"/>
      <c r="F270" s="36">
        <v>900</v>
      </c>
      <c r="G270" s="6">
        <v>1800</v>
      </c>
      <c r="H270" s="13">
        <f t="shared" si="4"/>
        <v>1350</v>
      </c>
      <c r="I270" s="36"/>
      <c r="J270" s="39"/>
      <c r="K270" s="12"/>
      <c r="L270" s="37"/>
    </row>
    <row r="271" spans="1:12" ht="32.25" hidden="1" customHeight="1" x14ac:dyDescent="0.25">
      <c r="A271" s="184"/>
      <c r="B271" s="14" t="s">
        <v>3</v>
      </c>
      <c r="C271" s="34" t="s">
        <v>1018</v>
      </c>
      <c r="D271" s="272"/>
      <c r="E271" s="272"/>
      <c r="F271" s="36">
        <v>150</v>
      </c>
      <c r="G271" s="6">
        <v>300</v>
      </c>
      <c r="H271" s="13">
        <f t="shared" si="4"/>
        <v>225</v>
      </c>
      <c r="I271" s="36"/>
      <c r="J271" s="39"/>
      <c r="K271" s="12"/>
      <c r="L271" s="37"/>
    </row>
    <row r="272" spans="1:12" ht="45" hidden="1" x14ac:dyDescent="0.25">
      <c r="A272" s="184"/>
      <c r="B272" s="14" t="s">
        <v>3</v>
      </c>
      <c r="C272" s="175" t="s">
        <v>1017</v>
      </c>
      <c r="D272" s="272"/>
      <c r="E272" s="272"/>
      <c r="F272" s="71">
        <v>150</v>
      </c>
      <c r="G272" s="6">
        <v>300</v>
      </c>
      <c r="H272" s="13">
        <f t="shared" si="4"/>
        <v>225</v>
      </c>
      <c r="I272" s="71"/>
      <c r="J272" s="130"/>
      <c r="K272" s="12"/>
      <c r="L272" s="169"/>
    </row>
    <row r="273" spans="1:12" ht="75" x14ac:dyDescent="0.25">
      <c r="A273" s="184">
        <v>33</v>
      </c>
      <c r="B273" s="274" t="s">
        <v>1016</v>
      </c>
      <c r="C273" s="274"/>
      <c r="D273" s="272" t="s">
        <v>168</v>
      </c>
      <c r="E273" s="272"/>
      <c r="F273" s="13">
        <f>SUM(F274:F280)</f>
        <v>690</v>
      </c>
      <c r="G273" s="13">
        <f>SUM(G274:G280)</f>
        <v>1380</v>
      </c>
      <c r="H273" s="13">
        <f t="shared" si="4"/>
        <v>1035</v>
      </c>
      <c r="I273" s="71">
        <v>72000</v>
      </c>
      <c r="J273" s="130">
        <v>2</v>
      </c>
      <c r="K273" s="12">
        <f>(H273*J273)/I273</f>
        <v>2.8750000000000001E-2</v>
      </c>
      <c r="L273" s="169" t="s">
        <v>1015</v>
      </c>
    </row>
    <row r="274" spans="1:12" ht="60" hidden="1" x14ac:dyDescent="0.25">
      <c r="A274" s="184"/>
      <c r="B274" s="14" t="s">
        <v>3</v>
      </c>
      <c r="C274" s="34" t="s">
        <v>1014</v>
      </c>
      <c r="D274" s="272"/>
      <c r="E274" s="272"/>
      <c r="F274" s="36">
        <v>150</v>
      </c>
      <c r="G274" s="6">
        <v>300</v>
      </c>
      <c r="H274" s="13">
        <f t="shared" si="4"/>
        <v>225</v>
      </c>
      <c r="I274" s="36"/>
      <c r="J274" s="39"/>
      <c r="K274" s="12"/>
      <c r="L274" s="37"/>
    </row>
    <row r="275" spans="1:12" ht="75" hidden="1" x14ac:dyDescent="0.25">
      <c r="A275" s="183"/>
      <c r="B275" s="46" t="s">
        <v>3</v>
      </c>
      <c r="C275" s="176" t="s">
        <v>1013</v>
      </c>
      <c r="D275" s="273"/>
      <c r="E275" s="273"/>
      <c r="F275" s="49">
        <v>15</v>
      </c>
      <c r="G275" s="52">
        <v>30</v>
      </c>
      <c r="H275" s="48">
        <f t="shared" si="4"/>
        <v>22.5</v>
      </c>
      <c r="I275" s="49"/>
      <c r="J275" s="180"/>
      <c r="K275" s="51"/>
      <c r="L275" s="170"/>
    </row>
    <row r="276" spans="1:12" ht="49.5" hidden="1" customHeight="1" x14ac:dyDescent="0.25">
      <c r="A276" s="184"/>
      <c r="B276" s="14" t="s">
        <v>3</v>
      </c>
      <c r="C276" s="34" t="s">
        <v>1012</v>
      </c>
      <c r="D276" s="272"/>
      <c r="E276" s="272"/>
      <c r="F276" s="36">
        <v>150</v>
      </c>
      <c r="G276" s="6">
        <v>300</v>
      </c>
      <c r="H276" s="13">
        <f t="shared" si="4"/>
        <v>225</v>
      </c>
      <c r="I276" s="36"/>
      <c r="J276" s="39"/>
      <c r="K276" s="12"/>
      <c r="L276" s="37"/>
    </row>
    <row r="277" spans="1:12" ht="60" hidden="1" x14ac:dyDescent="0.25">
      <c r="A277" s="184"/>
      <c r="B277" s="14" t="s">
        <v>3</v>
      </c>
      <c r="C277" s="34" t="s">
        <v>1011</v>
      </c>
      <c r="D277" s="272"/>
      <c r="E277" s="272"/>
      <c r="F277" s="36">
        <v>15</v>
      </c>
      <c r="G277" s="6">
        <v>30</v>
      </c>
      <c r="H277" s="13">
        <f t="shared" si="4"/>
        <v>22.5</v>
      </c>
      <c r="I277" s="36"/>
      <c r="J277" s="39"/>
      <c r="K277" s="12"/>
      <c r="L277" s="37"/>
    </row>
    <row r="278" spans="1:12" ht="35.25" hidden="1" customHeight="1" x14ac:dyDescent="0.25">
      <c r="A278" s="184"/>
      <c r="B278" s="14" t="s">
        <v>3</v>
      </c>
      <c r="C278" s="175" t="s">
        <v>1010</v>
      </c>
      <c r="D278" s="272"/>
      <c r="E278" s="272"/>
      <c r="F278" s="71">
        <v>150</v>
      </c>
      <c r="G278" s="6">
        <v>300</v>
      </c>
      <c r="H278" s="13">
        <f t="shared" si="4"/>
        <v>225</v>
      </c>
      <c r="I278" s="71"/>
      <c r="J278" s="130"/>
      <c r="K278" s="12"/>
      <c r="L278" s="169"/>
    </row>
    <row r="279" spans="1:12" ht="49.5" hidden="1" customHeight="1" x14ac:dyDescent="0.25">
      <c r="A279" s="184"/>
      <c r="B279" s="14" t="s">
        <v>3</v>
      </c>
      <c r="C279" s="34" t="s">
        <v>1009</v>
      </c>
      <c r="D279" s="272"/>
      <c r="E279" s="272"/>
      <c r="F279" s="36">
        <v>150</v>
      </c>
      <c r="G279" s="6">
        <v>300</v>
      </c>
      <c r="H279" s="13">
        <f t="shared" si="4"/>
        <v>225</v>
      </c>
      <c r="I279" s="36"/>
      <c r="J279" s="39"/>
      <c r="K279" s="12"/>
      <c r="L279" s="37"/>
    </row>
    <row r="280" spans="1:12" ht="81" hidden="1" customHeight="1" x14ac:dyDescent="0.25">
      <c r="A280" s="183"/>
      <c r="B280" s="46" t="s">
        <v>3</v>
      </c>
      <c r="C280" s="176" t="s">
        <v>1008</v>
      </c>
      <c r="D280" s="273"/>
      <c r="E280" s="273"/>
      <c r="F280" s="49">
        <v>60</v>
      </c>
      <c r="G280" s="52">
        <v>120</v>
      </c>
      <c r="H280" s="48">
        <f t="shared" si="4"/>
        <v>90</v>
      </c>
      <c r="I280" s="49"/>
      <c r="J280" s="180"/>
      <c r="K280" s="51"/>
      <c r="L280" s="170"/>
    </row>
    <row r="281" spans="1:12" ht="126" customHeight="1" x14ac:dyDescent="0.25">
      <c r="A281" s="184">
        <v>34</v>
      </c>
      <c r="B281" s="274" t="s">
        <v>1007</v>
      </c>
      <c r="C281" s="274"/>
      <c r="D281" s="272" t="s">
        <v>6</v>
      </c>
      <c r="E281" s="272"/>
      <c r="F281" s="13">
        <f>SUM(F282:F288)</f>
        <v>3165</v>
      </c>
      <c r="G281" s="13">
        <f>SUM(G282:G288)</f>
        <v>6330</v>
      </c>
      <c r="H281" s="13">
        <f t="shared" si="4"/>
        <v>4747.5</v>
      </c>
      <c r="I281" s="36">
        <v>72000</v>
      </c>
      <c r="J281" s="39">
        <v>2</v>
      </c>
      <c r="K281" s="12">
        <f>(H281*J281)/I281</f>
        <v>0.13187499999999999</v>
      </c>
      <c r="L281" s="37" t="s">
        <v>1006</v>
      </c>
    </row>
    <row r="282" spans="1:12" ht="66" hidden="1" customHeight="1" x14ac:dyDescent="0.25">
      <c r="A282" s="184"/>
      <c r="B282" s="14" t="s">
        <v>3</v>
      </c>
      <c r="C282" s="175" t="s">
        <v>1005</v>
      </c>
      <c r="D282" s="272"/>
      <c r="E282" s="272"/>
      <c r="F282" s="71">
        <v>150</v>
      </c>
      <c r="G282" s="6">
        <v>300</v>
      </c>
      <c r="H282" s="13">
        <f t="shared" si="4"/>
        <v>225</v>
      </c>
      <c r="I282" s="71"/>
      <c r="J282" s="130"/>
      <c r="K282" s="12"/>
      <c r="L282" s="169"/>
    </row>
    <row r="283" spans="1:12" ht="60" hidden="1" x14ac:dyDescent="0.25">
      <c r="A283" s="184"/>
      <c r="B283" s="14" t="s">
        <v>3</v>
      </c>
      <c r="C283" s="34" t="s">
        <v>1004</v>
      </c>
      <c r="D283" s="272"/>
      <c r="E283" s="272"/>
      <c r="F283" s="36">
        <v>15</v>
      </c>
      <c r="G283" s="6">
        <v>30</v>
      </c>
      <c r="H283" s="13">
        <f t="shared" si="4"/>
        <v>22.5</v>
      </c>
      <c r="I283" s="36"/>
      <c r="J283" s="39"/>
      <c r="K283" s="12"/>
      <c r="L283" s="37" t="s">
        <v>1003</v>
      </c>
    </row>
    <row r="284" spans="1:12" ht="64.5" hidden="1" customHeight="1" x14ac:dyDescent="0.25">
      <c r="A284" s="183"/>
      <c r="B284" s="46" t="s">
        <v>3</v>
      </c>
      <c r="C284" s="176" t="s">
        <v>1002</v>
      </c>
      <c r="D284" s="273"/>
      <c r="E284" s="273"/>
      <c r="F284" s="49">
        <v>300</v>
      </c>
      <c r="G284" s="52">
        <v>600</v>
      </c>
      <c r="H284" s="48">
        <f t="shared" si="4"/>
        <v>450</v>
      </c>
      <c r="I284" s="49"/>
      <c r="J284" s="180"/>
      <c r="K284" s="51"/>
      <c r="L284" s="170" t="s">
        <v>1001</v>
      </c>
    </row>
    <row r="285" spans="1:12" ht="90" hidden="1" x14ac:dyDescent="0.25">
      <c r="A285" s="184"/>
      <c r="B285" s="14" t="s">
        <v>3</v>
      </c>
      <c r="C285" s="34" t="s">
        <v>1000</v>
      </c>
      <c r="D285" s="272"/>
      <c r="E285" s="272"/>
      <c r="F285" s="36">
        <f>300*6</f>
        <v>1800</v>
      </c>
      <c r="G285" s="6">
        <f>F285*2</f>
        <v>3600</v>
      </c>
      <c r="H285" s="13">
        <f t="shared" si="4"/>
        <v>2700</v>
      </c>
      <c r="I285" s="36"/>
      <c r="J285" s="39"/>
      <c r="K285" s="12"/>
      <c r="L285" s="37" t="s">
        <v>999</v>
      </c>
    </row>
    <row r="286" spans="1:12" ht="48.75" hidden="1" customHeight="1" x14ac:dyDescent="0.25">
      <c r="A286" s="184"/>
      <c r="B286" s="14" t="s">
        <v>3</v>
      </c>
      <c r="C286" s="34" t="s">
        <v>998</v>
      </c>
      <c r="D286" s="272"/>
      <c r="E286" s="272"/>
      <c r="F286" s="36">
        <v>600</v>
      </c>
      <c r="G286" s="6">
        <v>1200</v>
      </c>
      <c r="H286" s="13">
        <f t="shared" si="4"/>
        <v>900</v>
      </c>
      <c r="I286" s="36"/>
      <c r="J286" s="39"/>
      <c r="K286" s="12"/>
      <c r="L286" s="37"/>
    </row>
    <row r="287" spans="1:12" ht="48" hidden="1" customHeight="1" x14ac:dyDescent="0.25">
      <c r="A287" s="184"/>
      <c r="B287" s="14" t="s">
        <v>3</v>
      </c>
      <c r="C287" s="175" t="s">
        <v>134</v>
      </c>
      <c r="D287" s="272"/>
      <c r="E287" s="272"/>
      <c r="F287" s="71">
        <v>150</v>
      </c>
      <c r="G287" s="6">
        <v>300</v>
      </c>
      <c r="H287" s="13">
        <f t="shared" si="4"/>
        <v>225</v>
      </c>
      <c r="I287" s="71"/>
      <c r="J287" s="130"/>
      <c r="K287" s="12"/>
      <c r="L287" s="169" t="s">
        <v>551</v>
      </c>
    </row>
    <row r="288" spans="1:12" ht="75" hidden="1" x14ac:dyDescent="0.25">
      <c r="A288" s="184"/>
      <c r="B288" s="14" t="s">
        <v>3</v>
      </c>
      <c r="C288" s="34" t="s">
        <v>997</v>
      </c>
      <c r="D288" s="272"/>
      <c r="E288" s="272"/>
      <c r="F288" s="36">
        <v>150</v>
      </c>
      <c r="G288" s="6">
        <v>300</v>
      </c>
      <c r="H288" s="13">
        <f t="shared" si="4"/>
        <v>225</v>
      </c>
      <c r="I288" s="36"/>
      <c r="J288" s="39"/>
      <c r="K288" s="12"/>
      <c r="L288" s="37"/>
    </row>
    <row r="289" spans="1:12" ht="48.75" customHeight="1" x14ac:dyDescent="0.25">
      <c r="A289" s="184">
        <v>35</v>
      </c>
      <c r="B289" s="274" t="s">
        <v>996</v>
      </c>
      <c r="C289" s="274"/>
      <c r="D289" s="272" t="s">
        <v>140</v>
      </c>
      <c r="E289" s="272"/>
      <c r="F289" s="13">
        <f>SUM(F290:F296)</f>
        <v>325</v>
      </c>
      <c r="G289" s="13">
        <f>SUM(G290:G296)</f>
        <v>650</v>
      </c>
      <c r="H289" s="13">
        <f t="shared" si="4"/>
        <v>487.5</v>
      </c>
      <c r="I289" s="36">
        <v>6000</v>
      </c>
      <c r="J289" s="39">
        <v>1</v>
      </c>
      <c r="K289" s="12">
        <f>(H289*J289)/I289</f>
        <v>8.1250000000000003E-2</v>
      </c>
      <c r="L289" s="37"/>
    </row>
    <row r="290" spans="1:12" ht="51" hidden="1" customHeight="1" x14ac:dyDescent="0.25">
      <c r="A290" s="183"/>
      <c r="B290" s="46" t="s">
        <v>3</v>
      </c>
      <c r="C290" s="176" t="s">
        <v>995</v>
      </c>
      <c r="D290" s="273"/>
      <c r="E290" s="273"/>
      <c r="F290" s="49">
        <v>60</v>
      </c>
      <c r="G290" s="52">
        <v>120</v>
      </c>
      <c r="H290" s="48">
        <f t="shared" si="4"/>
        <v>90</v>
      </c>
      <c r="I290" s="49"/>
      <c r="J290" s="180"/>
      <c r="K290" s="51"/>
      <c r="L290" s="170"/>
    </row>
    <row r="291" spans="1:12" ht="48" hidden="1" customHeight="1" x14ac:dyDescent="0.25">
      <c r="A291" s="184"/>
      <c r="B291" s="14" t="s">
        <v>3</v>
      </c>
      <c r="C291" s="34" t="s">
        <v>994</v>
      </c>
      <c r="D291" s="272"/>
      <c r="E291" s="272"/>
      <c r="F291" s="36">
        <v>15</v>
      </c>
      <c r="G291" s="6">
        <v>30</v>
      </c>
      <c r="H291" s="13">
        <f t="shared" si="4"/>
        <v>22.5</v>
      </c>
      <c r="I291" s="36"/>
      <c r="J291" s="39"/>
      <c r="K291" s="12"/>
      <c r="L291" s="37"/>
    </row>
    <row r="292" spans="1:12" ht="45" hidden="1" x14ac:dyDescent="0.25">
      <c r="A292" s="184"/>
      <c r="B292" s="14" t="s">
        <v>3</v>
      </c>
      <c r="C292" s="34" t="s">
        <v>993</v>
      </c>
      <c r="D292" s="272"/>
      <c r="E292" s="272"/>
      <c r="F292" s="36">
        <v>30</v>
      </c>
      <c r="G292" s="6">
        <v>60</v>
      </c>
      <c r="H292" s="13">
        <f t="shared" si="4"/>
        <v>45</v>
      </c>
      <c r="I292" s="36"/>
      <c r="J292" s="39"/>
      <c r="K292" s="12"/>
      <c r="L292" s="37"/>
    </row>
    <row r="293" spans="1:12" ht="48.75" hidden="1" customHeight="1" x14ac:dyDescent="0.25">
      <c r="A293" s="184"/>
      <c r="B293" s="14" t="s">
        <v>3</v>
      </c>
      <c r="C293" s="34" t="s">
        <v>992</v>
      </c>
      <c r="D293" s="272"/>
      <c r="E293" s="272"/>
      <c r="F293" s="36">
        <v>10</v>
      </c>
      <c r="G293" s="6">
        <v>20</v>
      </c>
      <c r="H293" s="13">
        <f t="shared" si="4"/>
        <v>15</v>
      </c>
      <c r="I293" s="36"/>
      <c r="J293" s="39"/>
      <c r="K293" s="12"/>
      <c r="L293" s="37"/>
    </row>
    <row r="294" spans="1:12" ht="34.5" hidden="1" customHeight="1" x14ac:dyDescent="0.25">
      <c r="A294" s="184"/>
      <c r="B294" s="14" t="s">
        <v>3</v>
      </c>
      <c r="C294" s="175" t="s">
        <v>991</v>
      </c>
      <c r="D294" s="272"/>
      <c r="E294" s="272"/>
      <c r="F294" s="71">
        <v>120</v>
      </c>
      <c r="G294" s="6">
        <v>240</v>
      </c>
      <c r="H294" s="13">
        <f t="shared" si="4"/>
        <v>180</v>
      </c>
      <c r="I294" s="71"/>
      <c r="J294" s="130"/>
      <c r="K294" s="12"/>
      <c r="L294" s="169"/>
    </row>
    <row r="295" spans="1:12" ht="45" hidden="1" x14ac:dyDescent="0.25">
      <c r="A295" s="184"/>
      <c r="B295" s="14" t="s">
        <v>3</v>
      </c>
      <c r="C295" s="34" t="s">
        <v>990</v>
      </c>
      <c r="D295" s="272"/>
      <c r="E295" s="272"/>
      <c r="F295" s="36">
        <v>30</v>
      </c>
      <c r="G295" s="6">
        <v>60</v>
      </c>
      <c r="H295" s="13">
        <f t="shared" si="4"/>
        <v>45</v>
      </c>
      <c r="I295" s="36"/>
      <c r="J295" s="39"/>
      <c r="K295" s="12"/>
      <c r="L295" s="37"/>
    </row>
    <row r="296" spans="1:12" ht="60" hidden="1" x14ac:dyDescent="0.25">
      <c r="A296" s="184"/>
      <c r="B296" s="14" t="s">
        <v>3</v>
      </c>
      <c r="C296" s="34" t="s">
        <v>989</v>
      </c>
      <c r="D296" s="272"/>
      <c r="E296" s="272"/>
      <c r="F296" s="36">
        <v>60</v>
      </c>
      <c r="G296" s="6">
        <v>120</v>
      </c>
      <c r="H296" s="13">
        <f t="shared" si="4"/>
        <v>90</v>
      </c>
      <c r="I296" s="36"/>
      <c r="J296" s="39"/>
      <c r="K296" s="12"/>
      <c r="L296" s="37"/>
    </row>
    <row r="297" spans="1:12" ht="90" x14ac:dyDescent="0.25">
      <c r="A297" s="199">
        <v>36</v>
      </c>
      <c r="B297" s="274" t="s">
        <v>988</v>
      </c>
      <c r="C297" s="274"/>
      <c r="D297" s="272" t="s">
        <v>6</v>
      </c>
      <c r="E297" s="272"/>
      <c r="F297" s="13">
        <f>SUM(F298:F304)</f>
        <v>445</v>
      </c>
      <c r="G297" s="13">
        <f>SUM(G298:G304)</f>
        <v>890</v>
      </c>
      <c r="H297" s="13">
        <f t="shared" si="4"/>
        <v>667.5</v>
      </c>
      <c r="I297" s="71">
        <v>6000</v>
      </c>
      <c r="J297" s="130">
        <v>1</v>
      </c>
      <c r="K297" s="12">
        <f>(H297*J297)/I297</f>
        <v>0.11125</v>
      </c>
      <c r="L297" s="198" t="s">
        <v>987</v>
      </c>
    </row>
    <row r="298" spans="1:12" ht="45" hidden="1" x14ac:dyDescent="0.25">
      <c r="A298" s="184"/>
      <c r="B298" s="14" t="s">
        <v>3</v>
      </c>
      <c r="C298" s="34" t="s">
        <v>986</v>
      </c>
      <c r="D298" s="272"/>
      <c r="E298" s="272"/>
      <c r="F298" s="36">
        <v>60</v>
      </c>
      <c r="G298" s="6">
        <v>120</v>
      </c>
      <c r="H298" s="13">
        <f t="shared" si="4"/>
        <v>90</v>
      </c>
      <c r="I298" s="36"/>
      <c r="J298" s="39"/>
      <c r="K298" s="12"/>
      <c r="L298" s="37"/>
    </row>
    <row r="299" spans="1:12" ht="45" hidden="1" x14ac:dyDescent="0.25">
      <c r="A299" s="184"/>
      <c r="B299" s="14" t="s">
        <v>3</v>
      </c>
      <c r="C299" s="34" t="s">
        <v>985</v>
      </c>
      <c r="D299" s="272"/>
      <c r="E299" s="272"/>
      <c r="F299" s="36">
        <v>10</v>
      </c>
      <c r="G299" s="6">
        <v>20</v>
      </c>
      <c r="H299" s="13">
        <f t="shared" si="4"/>
        <v>15</v>
      </c>
      <c r="I299" s="36"/>
      <c r="J299" s="39"/>
      <c r="K299" s="12"/>
      <c r="L299" s="37"/>
    </row>
    <row r="300" spans="1:12" ht="45" hidden="1" x14ac:dyDescent="0.25">
      <c r="A300" s="184"/>
      <c r="B300" s="14" t="s">
        <v>3</v>
      </c>
      <c r="C300" s="175" t="s">
        <v>984</v>
      </c>
      <c r="D300" s="272"/>
      <c r="E300" s="272"/>
      <c r="F300" s="71">
        <v>120</v>
      </c>
      <c r="G300" s="6">
        <v>240</v>
      </c>
      <c r="H300" s="13">
        <f t="shared" si="4"/>
        <v>180</v>
      </c>
      <c r="I300" s="71"/>
      <c r="J300" s="130"/>
      <c r="K300" s="12"/>
      <c r="L300" s="169"/>
    </row>
    <row r="301" spans="1:12" ht="30" hidden="1" x14ac:dyDescent="0.25">
      <c r="A301" s="184"/>
      <c r="B301" s="14" t="s">
        <v>3</v>
      </c>
      <c r="C301" s="34" t="s">
        <v>983</v>
      </c>
      <c r="D301" s="272"/>
      <c r="E301" s="272"/>
      <c r="F301" s="36">
        <v>15</v>
      </c>
      <c r="G301" s="6">
        <v>30</v>
      </c>
      <c r="H301" s="13">
        <f t="shared" si="4"/>
        <v>22.5</v>
      </c>
      <c r="I301" s="36"/>
      <c r="J301" s="39"/>
      <c r="K301" s="12"/>
      <c r="L301" s="37"/>
    </row>
    <row r="302" spans="1:12" hidden="1" x14ac:dyDescent="0.25">
      <c r="A302" s="184"/>
      <c r="B302" s="14" t="s">
        <v>3</v>
      </c>
      <c r="C302" s="34" t="s">
        <v>982</v>
      </c>
      <c r="D302" s="272"/>
      <c r="E302" s="272"/>
      <c r="F302" s="36">
        <v>120</v>
      </c>
      <c r="G302" s="6">
        <v>240</v>
      </c>
      <c r="H302" s="13">
        <f t="shared" si="4"/>
        <v>180</v>
      </c>
      <c r="I302" s="36"/>
      <c r="J302" s="39"/>
      <c r="K302" s="12"/>
      <c r="L302" s="37"/>
    </row>
    <row r="303" spans="1:12" ht="30" hidden="1" x14ac:dyDescent="0.25">
      <c r="A303" s="184"/>
      <c r="B303" s="14" t="s">
        <v>3</v>
      </c>
      <c r="C303" s="34" t="s">
        <v>981</v>
      </c>
      <c r="D303" s="272"/>
      <c r="E303" s="272"/>
      <c r="F303" s="36">
        <v>60</v>
      </c>
      <c r="G303" s="6">
        <v>120</v>
      </c>
      <c r="H303" s="13">
        <f t="shared" si="4"/>
        <v>90</v>
      </c>
      <c r="I303" s="36"/>
      <c r="J303" s="39"/>
      <c r="K303" s="12"/>
      <c r="L303" s="37"/>
    </row>
    <row r="304" spans="1:12" ht="45" hidden="1" x14ac:dyDescent="0.25">
      <c r="A304" s="184"/>
      <c r="B304" s="14" t="s">
        <v>3</v>
      </c>
      <c r="C304" s="34" t="s">
        <v>980</v>
      </c>
      <c r="D304" s="272"/>
      <c r="E304" s="272"/>
      <c r="F304" s="36">
        <v>60</v>
      </c>
      <c r="G304" s="6">
        <v>120</v>
      </c>
      <c r="H304" s="13">
        <f t="shared" si="4"/>
        <v>90</v>
      </c>
      <c r="I304" s="36"/>
      <c r="J304" s="39"/>
      <c r="K304" s="12"/>
      <c r="L304" s="37"/>
    </row>
    <row r="305" spans="1:12" ht="94.5" customHeight="1" x14ac:dyDescent="0.25">
      <c r="A305" s="184">
        <v>37</v>
      </c>
      <c r="B305" s="274" t="s">
        <v>979</v>
      </c>
      <c r="C305" s="274"/>
      <c r="D305" s="272" t="s">
        <v>140</v>
      </c>
      <c r="E305" s="272"/>
      <c r="F305" s="13">
        <f>SUM(F306:F313)</f>
        <v>735</v>
      </c>
      <c r="G305" s="13">
        <f>SUM(G306:G313)</f>
        <v>1470</v>
      </c>
      <c r="H305" s="13">
        <f t="shared" si="4"/>
        <v>1102.5</v>
      </c>
      <c r="I305" s="71">
        <v>72000</v>
      </c>
      <c r="J305" s="130">
        <v>2</v>
      </c>
      <c r="K305" s="12">
        <f>(H305*J305)/I305</f>
        <v>3.0624999999999999E-2</v>
      </c>
      <c r="L305" s="191" t="s">
        <v>978</v>
      </c>
    </row>
    <row r="306" spans="1:12" ht="60" hidden="1" x14ac:dyDescent="0.25">
      <c r="A306" s="184"/>
      <c r="B306" s="14" t="s">
        <v>3</v>
      </c>
      <c r="C306" s="34" t="s">
        <v>977</v>
      </c>
      <c r="D306" s="272"/>
      <c r="E306" s="272"/>
      <c r="F306" s="36">
        <v>150</v>
      </c>
      <c r="G306" s="6">
        <v>300</v>
      </c>
      <c r="H306" s="13">
        <f t="shared" si="4"/>
        <v>225</v>
      </c>
      <c r="I306" s="36"/>
      <c r="J306" s="39"/>
      <c r="K306" s="12"/>
      <c r="L306" s="37"/>
    </row>
    <row r="307" spans="1:12" ht="60" hidden="1" x14ac:dyDescent="0.25">
      <c r="A307" s="184"/>
      <c r="B307" s="14" t="s">
        <v>3</v>
      </c>
      <c r="C307" s="175" t="s">
        <v>976</v>
      </c>
      <c r="D307" s="272"/>
      <c r="E307" s="272"/>
      <c r="F307" s="71">
        <v>15</v>
      </c>
      <c r="G307" s="6">
        <v>30</v>
      </c>
      <c r="H307" s="13">
        <f t="shared" si="4"/>
        <v>22.5</v>
      </c>
      <c r="I307" s="71"/>
      <c r="J307" s="130"/>
      <c r="K307" s="12"/>
      <c r="L307" s="169"/>
    </row>
    <row r="308" spans="1:12" ht="45" hidden="1" x14ac:dyDescent="0.25">
      <c r="A308" s="184"/>
      <c r="B308" s="14" t="s">
        <v>3</v>
      </c>
      <c r="C308" s="34" t="s">
        <v>975</v>
      </c>
      <c r="D308" s="272"/>
      <c r="E308" s="272"/>
      <c r="F308" s="36">
        <v>150</v>
      </c>
      <c r="G308" s="6">
        <v>300</v>
      </c>
      <c r="H308" s="13">
        <f t="shared" si="4"/>
        <v>225</v>
      </c>
      <c r="I308" s="36"/>
      <c r="J308" s="39"/>
      <c r="K308" s="12"/>
      <c r="L308" s="37"/>
    </row>
    <row r="309" spans="1:12" ht="45" hidden="1" x14ac:dyDescent="0.25">
      <c r="A309" s="184"/>
      <c r="B309" s="14" t="s">
        <v>3</v>
      </c>
      <c r="C309" s="34" t="s">
        <v>974</v>
      </c>
      <c r="D309" s="272"/>
      <c r="E309" s="272"/>
      <c r="F309" s="36">
        <v>30</v>
      </c>
      <c r="G309" s="6">
        <v>60</v>
      </c>
      <c r="H309" s="13">
        <f t="shared" si="4"/>
        <v>45</v>
      </c>
      <c r="I309" s="36"/>
      <c r="J309" s="39"/>
      <c r="K309" s="12"/>
      <c r="L309" s="37"/>
    </row>
    <row r="310" spans="1:12" ht="32.25" hidden="1" customHeight="1" x14ac:dyDescent="0.25">
      <c r="A310" s="184"/>
      <c r="B310" s="14" t="s">
        <v>3</v>
      </c>
      <c r="C310" s="34" t="s">
        <v>973</v>
      </c>
      <c r="D310" s="272"/>
      <c r="E310" s="272"/>
      <c r="F310" s="36">
        <v>120</v>
      </c>
      <c r="G310" s="6">
        <v>240</v>
      </c>
      <c r="H310" s="13">
        <f t="shared" si="4"/>
        <v>180</v>
      </c>
      <c r="I310" s="36"/>
      <c r="J310" s="39"/>
      <c r="K310" s="12"/>
      <c r="L310" s="37"/>
    </row>
    <row r="311" spans="1:12" ht="49.5" hidden="1" customHeight="1" x14ac:dyDescent="0.25">
      <c r="A311" s="184"/>
      <c r="B311" s="14" t="s">
        <v>3</v>
      </c>
      <c r="C311" s="34" t="s">
        <v>972</v>
      </c>
      <c r="D311" s="272"/>
      <c r="E311" s="272"/>
      <c r="F311" s="36">
        <v>60</v>
      </c>
      <c r="G311" s="6">
        <v>120</v>
      </c>
      <c r="H311" s="13">
        <f t="shared" si="4"/>
        <v>90</v>
      </c>
      <c r="I311" s="36"/>
      <c r="J311" s="39"/>
      <c r="K311" s="12"/>
      <c r="L311" s="37"/>
    </row>
    <row r="312" spans="1:12" ht="48.75" hidden="1" customHeight="1" x14ac:dyDescent="0.25">
      <c r="A312" s="183"/>
      <c r="B312" s="46" t="s">
        <v>3</v>
      </c>
      <c r="C312" s="176" t="s">
        <v>971</v>
      </c>
      <c r="D312" s="273"/>
      <c r="E312" s="273"/>
      <c r="F312" s="49">
        <v>150</v>
      </c>
      <c r="G312" s="52">
        <v>300</v>
      </c>
      <c r="H312" s="48">
        <f t="shared" si="4"/>
        <v>225</v>
      </c>
      <c r="I312" s="49"/>
      <c r="J312" s="180"/>
      <c r="K312" s="51"/>
      <c r="L312" s="170" t="s">
        <v>961</v>
      </c>
    </row>
    <row r="313" spans="1:12" ht="66" hidden="1" customHeight="1" x14ac:dyDescent="0.25">
      <c r="A313" s="184"/>
      <c r="B313" s="14" t="s">
        <v>3</v>
      </c>
      <c r="C313" s="175" t="s">
        <v>970</v>
      </c>
      <c r="D313" s="272"/>
      <c r="E313" s="272"/>
      <c r="F313" s="71">
        <v>60</v>
      </c>
      <c r="G313" s="6">
        <v>120</v>
      </c>
      <c r="H313" s="13">
        <f t="shared" si="4"/>
        <v>90</v>
      </c>
      <c r="I313" s="71"/>
      <c r="J313" s="130"/>
      <c r="K313" s="12"/>
      <c r="L313" s="169"/>
    </row>
    <row r="314" spans="1:12" ht="95.25" customHeight="1" x14ac:dyDescent="0.25">
      <c r="A314" s="184">
        <v>38</v>
      </c>
      <c r="B314" s="274" t="s">
        <v>969</v>
      </c>
      <c r="C314" s="274"/>
      <c r="D314" s="272" t="s">
        <v>168</v>
      </c>
      <c r="E314" s="272"/>
      <c r="F314" s="13">
        <f>SUM(F315:F321)</f>
        <v>705</v>
      </c>
      <c r="G314" s="13">
        <f>SUM(G315:G321)</f>
        <v>1410</v>
      </c>
      <c r="H314" s="13">
        <f t="shared" si="4"/>
        <v>1057.5</v>
      </c>
      <c r="I314" s="71">
        <v>72000</v>
      </c>
      <c r="J314" s="130">
        <v>2</v>
      </c>
      <c r="K314" s="12">
        <f>(H314*J314)/I314</f>
        <v>2.9374999999999998E-2</v>
      </c>
      <c r="L314" s="191" t="s">
        <v>968</v>
      </c>
    </row>
    <row r="315" spans="1:12" ht="60" hidden="1" x14ac:dyDescent="0.25">
      <c r="A315" s="184"/>
      <c r="B315" s="14" t="s">
        <v>3</v>
      </c>
      <c r="C315" s="34" t="s">
        <v>967</v>
      </c>
      <c r="D315" s="272"/>
      <c r="E315" s="272"/>
      <c r="F315" s="36">
        <v>150</v>
      </c>
      <c r="G315" s="6">
        <v>300</v>
      </c>
      <c r="H315" s="13">
        <f t="shared" si="4"/>
        <v>225</v>
      </c>
      <c r="I315" s="36"/>
      <c r="J315" s="39"/>
      <c r="K315" s="12"/>
      <c r="L315" s="37"/>
    </row>
    <row r="316" spans="1:12" ht="60" hidden="1" x14ac:dyDescent="0.25">
      <c r="A316" s="184"/>
      <c r="B316" s="14" t="s">
        <v>3</v>
      </c>
      <c r="C316" s="34" t="s">
        <v>966</v>
      </c>
      <c r="D316" s="272"/>
      <c r="E316" s="272"/>
      <c r="F316" s="36">
        <v>15</v>
      </c>
      <c r="G316" s="6">
        <v>30</v>
      </c>
      <c r="H316" s="13">
        <f t="shared" si="4"/>
        <v>22.5</v>
      </c>
      <c r="I316" s="36"/>
      <c r="J316" s="39"/>
      <c r="K316" s="12"/>
      <c r="L316" s="37"/>
    </row>
    <row r="317" spans="1:12" ht="45.95" hidden="1" customHeight="1" x14ac:dyDescent="0.25">
      <c r="A317" s="183"/>
      <c r="B317" s="46" t="s">
        <v>3</v>
      </c>
      <c r="C317" s="176" t="s">
        <v>965</v>
      </c>
      <c r="D317" s="273"/>
      <c r="E317" s="273"/>
      <c r="F317" s="49">
        <v>150</v>
      </c>
      <c r="G317" s="52">
        <v>300</v>
      </c>
      <c r="H317" s="48">
        <f t="shared" si="4"/>
        <v>225</v>
      </c>
      <c r="I317" s="49"/>
      <c r="J317" s="180"/>
      <c r="K317" s="51"/>
      <c r="L317" s="170"/>
    </row>
    <row r="318" spans="1:12" ht="51.75" hidden="1" customHeight="1" x14ac:dyDescent="0.25">
      <c r="A318" s="184"/>
      <c r="B318" s="14" t="s">
        <v>3</v>
      </c>
      <c r="C318" s="34" t="s">
        <v>964</v>
      </c>
      <c r="D318" s="272"/>
      <c r="E318" s="272"/>
      <c r="F318" s="36">
        <v>30</v>
      </c>
      <c r="G318" s="6">
        <v>60</v>
      </c>
      <c r="H318" s="13">
        <f t="shared" si="4"/>
        <v>45</v>
      </c>
      <c r="I318" s="36"/>
      <c r="J318" s="39"/>
      <c r="K318" s="12"/>
      <c r="L318" s="37"/>
    </row>
    <row r="319" spans="1:12" ht="34.5" hidden="1" customHeight="1" x14ac:dyDescent="0.25">
      <c r="A319" s="184"/>
      <c r="B319" s="14" t="s">
        <v>3</v>
      </c>
      <c r="C319" s="175" t="s">
        <v>963</v>
      </c>
      <c r="D319" s="272"/>
      <c r="E319" s="272"/>
      <c r="F319" s="71">
        <v>120</v>
      </c>
      <c r="G319" s="6">
        <v>240</v>
      </c>
      <c r="H319" s="13">
        <f t="shared" si="4"/>
        <v>180</v>
      </c>
      <c r="I319" s="71"/>
      <c r="J319" s="130"/>
      <c r="K319" s="12"/>
      <c r="L319" s="169"/>
    </row>
    <row r="320" spans="1:12" ht="45" hidden="1" x14ac:dyDescent="0.25">
      <c r="A320" s="184"/>
      <c r="B320" s="14" t="s">
        <v>3</v>
      </c>
      <c r="C320" s="34" t="s">
        <v>962</v>
      </c>
      <c r="D320" s="272"/>
      <c r="E320" s="272"/>
      <c r="F320" s="36">
        <v>150</v>
      </c>
      <c r="G320" s="6">
        <v>300</v>
      </c>
      <c r="H320" s="13">
        <f t="shared" si="4"/>
        <v>225</v>
      </c>
      <c r="I320" s="36"/>
      <c r="J320" s="39"/>
      <c r="K320" s="12"/>
      <c r="L320" s="37" t="s">
        <v>961</v>
      </c>
    </row>
    <row r="321" spans="1:12" ht="60" hidden="1" x14ac:dyDescent="0.25">
      <c r="A321" s="184"/>
      <c r="B321" s="14" t="s">
        <v>3</v>
      </c>
      <c r="C321" s="34" t="s">
        <v>960</v>
      </c>
      <c r="D321" s="272"/>
      <c r="E321" s="272"/>
      <c r="F321" s="36">
        <v>90</v>
      </c>
      <c r="G321" s="6">
        <v>180</v>
      </c>
      <c r="H321" s="13">
        <f t="shared" si="4"/>
        <v>135</v>
      </c>
      <c r="I321" s="36"/>
      <c r="J321" s="39"/>
      <c r="K321" s="12"/>
      <c r="L321" s="37"/>
    </row>
    <row r="322" spans="1:12" ht="93" customHeight="1" x14ac:dyDescent="0.25">
      <c r="A322" s="199">
        <v>39</v>
      </c>
      <c r="B322" s="274" t="s">
        <v>959</v>
      </c>
      <c r="C322" s="274"/>
      <c r="D322" s="272" t="s">
        <v>6</v>
      </c>
      <c r="E322" s="272"/>
      <c r="F322" s="13">
        <f>SUM(F323:F329)</f>
        <v>2385</v>
      </c>
      <c r="G322" s="13">
        <f>SUM(G323:G329)</f>
        <v>4770</v>
      </c>
      <c r="H322" s="13">
        <f t="shared" si="4"/>
        <v>3577.5</v>
      </c>
      <c r="I322" s="71">
        <v>72000</v>
      </c>
      <c r="J322" s="130">
        <v>2</v>
      </c>
      <c r="K322" s="12">
        <f>(H322*J322)/I322</f>
        <v>9.9375000000000005E-2</v>
      </c>
      <c r="L322" s="198" t="s">
        <v>958</v>
      </c>
    </row>
    <row r="323" spans="1:12" ht="45" hidden="1" x14ac:dyDescent="0.25">
      <c r="A323" s="183"/>
      <c r="B323" s="46" t="s">
        <v>3</v>
      </c>
      <c r="C323" s="176" t="s">
        <v>957</v>
      </c>
      <c r="D323" s="273"/>
      <c r="E323" s="273"/>
      <c r="F323" s="49">
        <v>150</v>
      </c>
      <c r="G323" s="52">
        <v>300</v>
      </c>
      <c r="H323" s="48">
        <f t="shared" si="4"/>
        <v>225</v>
      </c>
      <c r="I323" s="49"/>
      <c r="J323" s="180"/>
      <c r="K323" s="51"/>
      <c r="L323" s="170"/>
    </row>
    <row r="324" spans="1:12" ht="60" hidden="1" x14ac:dyDescent="0.25">
      <c r="A324" s="184"/>
      <c r="B324" s="14" t="s">
        <v>3</v>
      </c>
      <c r="C324" s="34" t="s">
        <v>956</v>
      </c>
      <c r="D324" s="272"/>
      <c r="E324" s="272"/>
      <c r="F324" s="36">
        <v>15</v>
      </c>
      <c r="G324" s="6">
        <v>30</v>
      </c>
      <c r="H324" s="13">
        <f t="shared" si="4"/>
        <v>22.5</v>
      </c>
      <c r="I324" s="36"/>
      <c r="J324" s="39"/>
      <c r="K324" s="12"/>
      <c r="L324" s="37"/>
    </row>
    <row r="325" spans="1:12" ht="49.5" hidden="1" customHeight="1" x14ac:dyDescent="0.25">
      <c r="A325" s="184"/>
      <c r="B325" s="14" t="s">
        <v>3</v>
      </c>
      <c r="C325" s="175" t="s">
        <v>955</v>
      </c>
      <c r="D325" s="272"/>
      <c r="E325" s="272"/>
      <c r="F325" s="71">
        <v>300</v>
      </c>
      <c r="G325" s="6">
        <v>600</v>
      </c>
      <c r="H325" s="13">
        <f t="shared" si="4"/>
        <v>450</v>
      </c>
      <c r="I325" s="71"/>
      <c r="J325" s="130"/>
      <c r="K325" s="12"/>
      <c r="L325" s="169"/>
    </row>
    <row r="326" spans="1:12" ht="45" hidden="1" x14ac:dyDescent="0.25">
      <c r="A326" s="184"/>
      <c r="B326" s="14" t="s">
        <v>3</v>
      </c>
      <c r="C326" s="34" t="s">
        <v>954</v>
      </c>
      <c r="D326" s="272"/>
      <c r="E326" s="272"/>
      <c r="F326" s="36">
        <v>150</v>
      </c>
      <c r="G326" s="6">
        <v>300</v>
      </c>
      <c r="H326" s="13">
        <f t="shared" si="4"/>
        <v>225</v>
      </c>
      <c r="I326" s="36"/>
      <c r="J326" s="39"/>
      <c r="K326" s="12"/>
      <c r="L326" s="37"/>
    </row>
    <row r="327" spans="1:12" ht="30" hidden="1" x14ac:dyDescent="0.25">
      <c r="A327" s="184"/>
      <c r="B327" s="14" t="s">
        <v>3</v>
      </c>
      <c r="C327" s="34" t="s">
        <v>953</v>
      </c>
      <c r="D327" s="272"/>
      <c r="E327" s="272"/>
      <c r="F327" s="36">
        <v>1500</v>
      </c>
      <c r="G327" s="6">
        <v>3000</v>
      </c>
      <c r="H327" s="13">
        <f t="shared" si="4"/>
        <v>2250</v>
      </c>
      <c r="I327" s="36"/>
      <c r="J327" s="39"/>
      <c r="K327" s="12"/>
      <c r="L327" s="37"/>
    </row>
    <row r="328" spans="1:12" ht="45" hidden="1" x14ac:dyDescent="0.25">
      <c r="A328" s="184"/>
      <c r="B328" s="14" t="s">
        <v>3</v>
      </c>
      <c r="C328" s="34" t="s">
        <v>952</v>
      </c>
      <c r="D328" s="272"/>
      <c r="E328" s="272"/>
      <c r="F328" s="36">
        <v>150</v>
      </c>
      <c r="G328" s="6">
        <v>300</v>
      </c>
      <c r="H328" s="13">
        <f t="shared" si="4"/>
        <v>225</v>
      </c>
      <c r="I328" s="36"/>
      <c r="J328" s="39"/>
      <c r="K328" s="12"/>
      <c r="L328" s="37"/>
    </row>
    <row r="329" spans="1:12" ht="60.95" hidden="1" customHeight="1" x14ac:dyDescent="0.25">
      <c r="A329" s="183"/>
      <c r="B329" s="46" t="s">
        <v>3</v>
      </c>
      <c r="C329" s="176" t="s">
        <v>951</v>
      </c>
      <c r="D329" s="273"/>
      <c r="E329" s="273"/>
      <c r="F329" s="49">
        <v>120</v>
      </c>
      <c r="G329" s="52">
        <v>240</v>
      </c>
      <c r="H329" s="48">
        <f t="shared" si="4"/>
        <v>180</v>
      </c>
      <c r="I329" s="49"/>
      <c r="J329" s="180"/>
      <c r="K329" s="51"/>
      <c r="L329" s="170"/>
    </row>
    <row r="330" spans="1:12" ht="113.25" customHeight="1" x14ac:dyDescent="0.25">
      <c r="A330" s="184">
        <v>40</v>
      </c>
      <c r="B330" s="274" t="s">
        <v>950</v>
      </c>
      <c r="C330" s="274"/>
      <c r="D330" s="272" t="s">
        <v>6</v>
      </c>
      <c r="E330" s="272"/>
      <c r="F330" s="13">
        <f>SUM(F331:F338)</f>
        <v>1445</v>
      </c>
      <c r="G330" s="13">
        <f>SUM(G331:G338)</f>
        <v>2890</v>
      </c>
      <c r="H330" s="13">
        <f t="shared" si="4"/>
        <v>2167.5</v>
      </c>
      <c r="I330" s="36">
        <v>6000</v>
      </c>
      <c r="J330" s="39">
        <v>1</v>
      </c>
      <c r="K330" s="12">
        <f>(H330*J330)/I330</f>
        <v>0.36125000000000002</v>
      </c>
      <c r="L330" s="37" t="s">
        <v>949</v>
      </c>
    </row>
    <row r="331" spans="1:12" ht="45" hidden="1" x14ac:dyDescent="0.25">
      <c r="A331" s="184"/>
      <c r="B331" s="14" t="s">
        <v>3</v>
      </c>
      <c r="C331" s="175" t="s">
        <v>948</v>
      </c>
      <c r="D331" s="272"/>
      <c r="E331" s="272"/>
      <c r="F331" s="71">
        <v>60</v>
      </c>
      <c r="G331" s="6">
        <v>120</v>
      </c>
      <c r="H331" s="13">
        <f t="shared" si="4"/>
        <v>90</v>
      </c>
      <c r="I331" s="71"/>
      <c r="J331" s="130"/>
      <c r="K331" s="12"/>
      <c r="L331" s="169"/>
    </row>
    <row r="332" spans="1:12" ht="51" hidden="1" customHeight="1" x14ac:dyDescent="0.25">
      <c r="A332" s="184"/>
      <c r="B332" s="14" t="s">
        <v>3</v>
      </c>
      <c r="C332" s="34" t="s">
        <v>947</v>
      </c>
      <c r="D332" s="272"/>
      <c r="E332" s="272"/>
      <c r="F332" s="36">
        <v>5</v>
      </c>
      <c r="G332" s="6">
        <v>10</v>
      </c>
      <c r="H332" s="13">
        <f t="shared" ref="H332:H395" si="5">AVERAGE(F332:G332)</f>
        <v>7.5</v>
      </c>
      <c r="I332" s="36"/>
      <c r="J332" s="39"/>
      <c r="K332" s="12"/>
      <c r="L332" s="37"/>
    </row>
    <row r="333" spans="1:12" ht="34.5" hidden="1" customHeight="1" x14ac:dyDescent="0.25">
      <c r="A333" s="184"/>
      <c r="B333" s="14" t="s">
        <v>3</v>
      </c>
      <c r="C333" s="34" t="s">
        <v>946</v>
      </c>
      <c r="D333" s="272"/>
      <c r="E333" s="272"/>
      <c r="F333" s="36">
        <v>300</v>
      </c>
      <c r="G333" s="6">
        <v>600</v>
      </c>
      <c r="H333" s="13">
        <f t="shared" si="5"/>
        <v>450</v>
      </c>
      <c r="I333" s="36"/>
      <c r="J333" s="39"/>
      <c r="K333" s="12"/>
      <c r="L333" s="37"/>
    </row>
    <row r="334" spans="1:12" ht="33.75" hidden="1" customHeight="1" x14ac:dyDescent="0.25">
      <c r="A334" s="184"/>
      <c r="B334" s="14" t="s">
        <v>3</v>
      </c>
      <c r="C334" s="34" t="s">
        <v>945</v>
      </c>
      <c r="D334" s="272"/>
      <c r="E334" s="272"/>
      <c r="F334" s="36">
        <v>60</v>
      </c>
      <c r="G334" s="6">
        <v>120</v>
      </c>
      <c r="H334" s="13">
        <f t="shared" si="5"/>
        <v>90</v>
      </c>
      <c r="I334" s="36"/>
      <c r="J334" s="39"/>
      <c r="K334" s="12"/>
      <c r="L334" s="37"/>
    </row>
    <row r="335" spans="1:12" ht="34.5" hidden="1" customHeight="1" x14ac:dyDescent="0.25">
      <c r="A335" s="184"/>
      <c r="B335" s="14" t="s">
        <v>3</v>
      </c>
      <c r="C335" s="34" t="s">
        <v>944</v>
      </c>
      <c r="D335" s="272"/>
      <c r="E335" s="272"/>
      <c r="F335" s="36">
        <v>300</v>
      </c>
      <c r="G335" s="6">
        <v>600</v>
      </c>
      <c r="H335" s="13">
        <f t="shared" si="5"/>
        <v>450</v>
      </c>
      <c r="I335" s="36"/>
      <c r="J335" s="39"/>
      <c r="K335" s="12"/>
      <c r="L335" s="37"/>
    </row>
    <row r="336" spans="1:12" ht="30" hidden="1" x14ac:dyDescent="0.25">
      <c r="A336" s="183"/>
      <c r="B336" s="46" t="s">
        <v>3</v>
      </c>
      <c r="C336" s="176" t="s">
        <v>943</v>
      </c>
      <c r="D336" s="273"/>
      <c r="E336" s="273"/>
      <c r="F336" s="49">
        <v>150</v>
      </c>
      <c r="G336" s="52">
        <v>300</v>
      </c>
      <c r="H336" s="48">
        <f t="shared" si="5"/>
        <v>225</v>
      </c>
      <c r="I336" s="49"/>
      <c r="J336" s="180"/>
      <c r="K336" s="51"/>
      <c r="L336" s="170"/>
    </row>
    <row r="337" spans="1:12" ht="45" hidden="1" x14ac:dyDescent="0.25">
      <c r="A337" s="184"/>
      <c r="B337" s="14" t="s">
        <v>3</v>
      </c>
      <c r="C337" s="34" t="s">
        <v>942</v>
      </c>
      <c r="D337" s="272"/>
      <c r="E337" s="272"/>
      <c r="F337" s="36">
        <v>450</v>
      </c>
      <c r="G337" s="6">
        <v>900</v>
      </c>
      <c r="H337" s="13">
        <f t="shared" si="5"/>
        <v>675</v>
      </c>
      <c r="I337" s="36"/>
      <c r="J337" s="39"/>
      <c r="K337" s="12"/>
      <c r="L337" s="37" t="s">
        <v>941</v>
      </c>
    </row>
    <row r="338" spans="1:12" ht="66" hidden="1" customHeight="1" x14ac:dyDescent="0.25">
      <c r="A338" s="184"/>
      <c r="B338" s="14" t="s">
        <v>3</v>
      </c>
      <c r="C338" s="175" t="s">
        <v>940</v>
      </c>
      <c r="D338" s="272"/>
      <c r="E338" s="272"/>
      <c r="F338" s="71">
        <v>120</v>
      </c>
      <c r="G338" s="6">
        <v>240</v>
      </c>
      <c r="H338" s="13">
        <f t="shared" si="5"/>
        <v>180</v>
      </c>
      <c r="I338" s="71"/>
      <c r="J338" s="130"/>
      <c r="K338" s="12"/>
      <c r="L338" s="169"/>
    </row>
    <row r="339" spans="1:12" ht="94.5" customHeight="1" x14ac:dyDescent="0.25">
      <c r="A339" s="184">
        <v>41</v>
      </c>
      <c r="B339" s="274" t="s">
        <v>939</v>
      </c>
      <c r="C339" s="274"/>
      <c r="D339" s="272" t="s">
        <v>6</v>
      </c>
      <c r="E339" s="272"/>
      <c r="F339" s="13">
        <f>SUM(F340:F347)</f>
        <v>800</v>
      </c>
      <c r="G339" s="13">
        <f>SUM(G340:G347)</f>
        <v>1600</v>
      </c>
      <c r="H339" s="13">
        <f t="shared" si="5"/>
        <v>1200</v>
      </c>
      <c r="I339" s="36">
        <v>72000</v>
      </c>
      <c r="J339" s="39">
        <v>16</v>
      </c>
      <c r="K339" s="12">
        <f>(H339*J339)/I339</f>
        <v>0.26666666666666666</v>
      </c>
      <c r="L339" s="37" t="s">
        <v>938</v>
      </c>
    </row>
    <row r="340" spans="1:12" ht="60" hidden="1" x14ac:dyDescent="0.25">
      <c r="A340" s="184"/>
      <c r="B340" s="14" t="s">
        <v>3</v>
      </c>
      <c r="C340" s="34" t="s">
        <v>937</v>
      </c>
      <c r="D340" s="272"/>
      <c r="E340" s="272"/>
      <c r="F340" s="36">
        <v>45</v>
      </c>
      <c r="G340" s="6">
        <v>90</v>
      </c>
      <c r="H340" s="13">
        <f t="shared" si="5"/>
        <v>67.5</v>
      </c>
      <c r="I340" s="36"/>
      <c r="J340" s="39"/>
      <c r="K340" s="12"/>
      <c r="L340" s="37"/>
    </row>
    <row r="341" spans="1:12" ht="48.75" hidden="1" customHeight="1" x14ac:dyDescent="0.25">
      <c r="A341" s="184"/>
      <c r="B341" s="14" t="s">
        <v>3</v>
      </c>
      <c r="C341" s="34" t="s">
        <v>936</v>
      </c>
      <c r="D341" s="272"/>
      <c r="E341" s="272"/>
      <c r="F341" s="36">
        <v>5</v>
      </c>
      <c r="G341" s="6">
        <v>10</v>
      </c>
      <c r="H341" s="13">
        <f t="shared" si="5"/>
        <v>7.5</v>
      </c>
      <c r="I341" s="36"/>
      <c r="J341" s="39"/>
      <c r="K341" s="12"/>
      <c r="L341" s="37"/>
    </row>
    <row r="342" spans="1:12" ht="45" hidden="1" x14ac:dyDescent="0.25">
      <c r="A342" s="183"/>
      <c r="B342" s="46" t="s">
        <v>3</v>
      </c>
      <c r="C342" s="176" t="s">
        <v>935</v>
      </c>
      <c r="D342" s="273"/>
      <c r="E342" s="273"/>
      <c r="F342" s="49">
        <v>150</v>
      </c>
      <c r="G342" s="52">
        <v>300</v>
      </c>
      <c r="H342" s="48">
        <f t="shared" si="5"/>
        <v>225</v>
      </c>
      <c r="I342" s="49"/>
      <c r="J342" s="180"/>
      <c r="K342" s="51"/>
      <c r="L342" s="170"/>
    </row>
    <row r="343" spans="1:12" ht="45" hidden="1" x14ac:dyDescent="0.25">
      <c r="A343" s="184"/>
      <c r="B343" s="14" t="s">
        <v>3</v>
      </c>
      <c r="C343" s="34" t="s">
        <v>934</v>
      </c>
      <c r="D343" s="272"/>
      <c r="E343" s="272"/>
      <c r="F343" s="36">
        <v>60</v>
      </c>
      <c r="G343" s="6">
        <v>120</v>
      </c>
      <c r="H343" s="13">
        <f t="shared" si="5"/>
        <v>90</v>
      </c>
      <c r="I343" s="36"/>
      <c r="J343" s="39"/>
      <c r="K343" s="12"/>
      <c r="L343" s="37"/>
    </row>
    <row r="344" spans="1:12" ht="30" hidden="1" x14ac:dyDescent="0.25">
      <c r="A344" s="184"/>
      <c r="B344" s="14" t="s">
        <v>3</v>
      </c>
      <c r="C344" s="175" t="s">
        <v>933</v>
      </c>
      <c r="D344" s="272"/>
      <c r="E344" s="272"/>
      <c r="F344" s="71">
        <v>150</v>
      </c>
      <c r="G344" s="6">
        <v>300</v>
      </c>
      <c r="H344" s="13">
        <f t="shared" si="5"/>
        <v>225</v>
      </c>
      <c r="I344" s="71"/>
      <c r="J344" s="130"/>
      <c r="K344" s="12"/>
      <c r="L344" s="169"/>
    </row>
    <row r="345" spans="1:12" ht="33" hidden="1" customHeight="1" x14ac:dyDescent="0.25">
      <c r="A345" s="184"/>
      <c r="B345" s="14" t="s">
        <v>3</v>
      </c>
      <c r="C345" s="34" t="s">
        <v>932</v>
      </c>
      <c r="D345" s="272"/>
      <c r="E345" s="272"/>
      <c r="F345" s="36">
        <v>150</v>
      </c>
      <c r="G345" s="6">
        <v>300</v>
      </c>
      <c r="H345" s="13">
        <f t="shared" si="5"/>
        <v>225</v>
      </c>
      <c r="I345" s="36"/>
      <c r="J345" s="39"/>
      <c r="K345" s="12"/>
      <c r="L345" s="37"/>
    </row>
    <row r="346" spans="1:12" ht="45" hidden="1" x14ac:dyDescent="0.25">
      <c r="A346" s="184"/>
      <c r="B346" s="14" t="s">
        <v>3</v>
      </c>
      <c r="C346" s="34" t="s">
        <v>931</v>
      </c>
      <c r="D346" s="272"/>
      <c r="E346" s="272"/>
      <c r="F346" s="36">
        <v>150</v>
      </c>
      <c r="G346" s="6">
        <v>300</v>
      </c>
      <c r="H346" s="13">
        <f t="shared" si="5"/>
        <v>225</v>
      </c>
      <c r="I346" s="36"/>
      <c r="J346" s="39"/>
      <c r="K346" s="12"/>
      <c r="L346" s="37" t="s">
        <v>930</v>
      </c>
    </row>
    <row r="347" spans="1:12" ht="60" hidden="1" x14ac:dyDescent="0.25">
      <c r="A347" s="184"/>
      <c r="B347" s="14" t="s">
        <v>3</v>
      </c>
      <c r="C347" s="34" t="s">
        <v>929</v>
      </c>
      <c r="D347" s="272"/>
      <c r="E347" s="272"/>
      <c r="F347" s="36">
        <v>90</v>
      </c>
      <c r="G347" s="6">
        <v>180</v>
      </c>
      <c r="H347" s="13">
        <f t="shared" si="5"/>
        <v>135</v>
      </c>
      <c r="I347" s="36"/>
      <c r="J347" s="39"/>
      <c r="K347" s="12"/>
      <c r="L347" s="37"/>
    </row>
    <row r="348" spans="1:12" ht="63.75" customHeight="1" x14ac:dyDescent="0.25">
      <c r="A348" s="184">
        <v>42</v>
      </c>
      <c r="B348" s="274" t="s">
        <v>928</v>
      </c>
      <c r="C348" s="274"/>
      <c r="D348" s="272" t="s">
        <v>6</v>
      </c>
      <c r="E348" s="272"/>
      <c r="F348" s="13">
        <f>SUM(F349:F355)</f>
        <v>2055</v>
      </c>
      <c r="G348" s="13">
        <f>SUM(G349:G355)</f>
        <v>4110</v>
      </c>
      <c r="H348" s="13">
        <f t="shared" si="5"/>
        <v>3082.5</v>
      </c>
      <c r="I348" s="36">
        <v>72000</v>
      </c>
      <c r="J348" s="39">
        <v>1</v>
      </c>
      <c r="K348" s="12">
        <f>(H348*J348)/I348</f>
        <v>4.2812500000000003E-2</v>
      </c>
      <c r="L348" s="37" t="s">
        <v>927</v>
      </c>
    </row>
    <row r="349" spans="1:12" ht="45" hidden="1" x14ac:dyDescent="0.25">
      <c r="A349" s="184"/>
      <c r="B349" s="14" t="s">
        <v>3</v>
      </c>
      <c r="C349" s="34" t="s">
        <v>926</v>
      </c>
      <c r="D349" s="272"/>
      <c r="E349" s="272"/>
      <c r="F349" s="36">
        <v>150</v>
      </c>
      <c r="G349" s="6">
        <v>300</v>
      </c>
      <c r="H349" s="13">
        <f t="shared" si="5"/>
        <v>225</v>
      </c>
      <c r="I349" s="36"/>
      <c r="J349" s="39"/>
      <c r="K349" s="12"/>
      <c r="L349" s="37"/>
    </row>
    <row r="350" spans="1:12" ht="47.1" hidden="1" customHeight="1" x14ac:dyDescent="0.25">
      <c r="A350" s="183"/>
      <c r="B350" s="46" t="s">
        <v>3</v>
      </c>
      <c r="C350" s="176" t="s">
        <v>925</v>
      </c>
      <c r="D350" s="273"/>
      <c r="E350" s="273"/>
      <c r="F350" s="49">
        <v>15</v>
      </c>
      <c r="G350" s="52">
        <v>30</v>
      </c>
      <c r="H350" s="48">
        <f t="shared" si="5"/>
        <v>22.5</v>
      </c>
      <c r="I350" s="49"/>
      <c r="J350" s="180"/>
      <c r="K350" s="51"/>
      <c r="L350" s="170"/>
    </row>
    <row r="351" spans="1:12" ht="36" hidden="1" customHeight="1" x14ac:dyDescent="0.25">
      <c r="A351" s="184"/>
      <c r="B351" s="14" t="s">
        <v>3</v>
      </c>
      <c r="C351" s="175" t="s">
        <v>924</v>
      </c>
      <c r="D351" s="272"/>
      <c r="E351" s="272"/>
      <c r="F351" s="71">
        <v>600</v>
      </c>
      <c r="G351" s="6">
        <v>1200</v>
      </c>
      <c r="H351" s="13">
        <f t="shared" si="5"/>
        <v>900</v>
      </c>
      <c r="I351" s="71"/>
      <c r="J351" s="130"/>
      <c r="K351" s="12"/>
      <c r="L351" s="169"/>
    </row>
    <row r="352" spans="1:12" ht="30" hidden="1" x14ac:dyDescent="0.25">
      <c r="A352" s="184"/>
      <c r="B352" s="14" t="s">
        <v>3</v>
      </c>
      <c r="C352" s="34" t="s">
        <v>923</v>
      </c>
      <c r="D352" s="272"/>
      <c r="E352" s="272"/>
      <c r="F352" s="36">
        <v>120</v>
      </c>
      <c r="G352" s="6">
        <v>240</v>
      </c>
      <c r="H352" s="13">
        <f t="shared" si="5"/>
        <v>180</v>
      </c>
      <c r="I352" s="36"/>
      <c r="J352" s="39"/>
      <c r="K352" s="12"/>
      <c r="L352" s="37"/>
    </row>
    <row r="353" spans="1:12" ht="19.5" hidden="1" customHeight="1" x14ac:dyDescent="0.25">
      <c r="A353" s="184"/>
      <c r="B353" s="14" t="s">
        <v>3</v>
      </c>
      <c r="C353" s="34" t="s">
        <v>922</v>
      </c>
      <c r="D353" s="272"/>
      <c r="E353" s="272"/>
      <c r="F353" s="36">
        <v>900</v>
      </c>
      <c r="G353" s="6">
        <v>1800</v>
      </c>
      <c r="H353" s="13">
        <f t="shared" si="5"/>
        <v>1350</v>
      </c>
      <c r="I353" s="36"/>
      <c r="J353" s="39"/>
      <c r="K353" s="12"/>
      <c r="L353" s="37"/>
    </row>
    <row r="354" spans="1:12" ht="30" hidden="1" x14ac:dyDescent="0.25">
      <c r="A354" s="184"/>
      <c r="B354" s="14" t="s">
        <v>3</v>
      </c>
      <c r="C354" s="34" t="s">
        <v>921</v>
      </c>
      <c r="D354" s="272"/>
      <c r="E354" s="272"/>
      <c r="F354" s="36">
        <v>150</v>
      </c>
      <c r="G354" s="6">
        <v>300</v>
      </c>
      <c r="H354" s="13">
        <f t="shared" si="5"/>
        <v>225</v>
      </c>
      <c r="I354" s="36"/>
      <c r="J354" s="39"/>
      <c r="K354" s="12"/>
      <c r="L354" s="37" t="s">
        <v>920</v>
      </c>
    </row>
    <row r="355" spans="1:12" ht="45" hidden="1" x14ac:dyDescent="0.25">
      <c r="A355" s="184"/>
      <c r="B355" s="14" t="s">
        <v>3</v>
      </c>
      <c r="C355" s="34" t="s">
        <v>919</v>
      </c>
      <c r="D355" s="272"/>
      <c r="E355" s="272"/>
      <c r="F355" s="36">
        <v>120</v>
      </c>
      <c r="G355" s="6">
        <v>240</v>
      </c>
      <c r="H355" s="13">
        <f t="shared" si="5"/>
        <v>180</v>
      </c>
      <c r="I355" s="36"/>
      <c r="J355" s="39"/>
      <c r="K355" s="12"/>
      <c r="L355" s="37"/>
    </row>
    <row r="356" spans="1:12" ht="64.5" customHeight="1" x14ac:dyDescent="0.25">
      <c r="A356" s="199">
        <v>43</v>
      </c>
      <c r="B356" s="274" t="s">
        <v>918</v>
      </c>
      <c r="C356" s="274"/>
      <c r="D356" s="272" t="s">
        <v>6</v>
      </c>
      <c r="E356" s="272"/>
      <c r="F356" s="13">
        <f>SUM(F357:F363)</f>
        <v>2055</v>
      </c>
      <c r="G356" s="13">
        <f>SUM(G357:G363)</f>
        <v>4110</v>
      </c>
      <c r="H356" s="13">
        <f t="shared" si="5"/>
        <v>3082.5</v>
      </c>
      <c r="I356" s="71">
        <v>72000</v>
      </c>
      <c r="J356" s="130">
        <v>1</v>
      </c>
      <c r="K356" s="12">
        <f>(H356*J356)/I356</f>
        <v>4.2812500000000003E-2</v>
      </c>
      <c r="L356" s="198" t="s">
        <v>917</v>
      </c>
    </row>
    <row r="357" spans="1:12" ht="48.75" hidden="1" customHeight="1" x14ac:dyDescent="0.25">
      <c r="A357" s="184"/>
      <c r="B357" s="14" t="s">
        <v>3</v>
      </c>
      <c r="C357" s="34" t="s">
        <v>916</v>
      </c>
      <c r="D357" s="272"/>
      <c r="E357" s="272"/>
      <c r="F357" s="36">
        <v>150</v>
      </c>
      <c r="G357" s="6">
        <v>300</v>
      </c>
      <c r="H357" s="13">
        <f t="shared" si="5"/>
        <v>225</v>
      </c>
      <c r="I357" s="36"/>
      <c r="J357" s="39"/>
      <c r="K357" s="12"/>
      <c r="L357" s="37"/>
    </row>
    <row r="358" spans="1:12" ht="64.5" hidden="1" customHeight="1" x14ac:dyDescent="0.25">
      <c r="A358" s="183"/>
      <c r="B358" s="46" t="s">
        <v>3</v>
      </c>
      <c r="C358" s="176" t="s">
        <v>915</v>
      </c>
      <c r="D358" s="273"/>
      <c r="E358" s="273"/>
      <c r="F358" s="49">
        <v>15</v>
      </c>
      <c r="G358" s="52">
        <v>30</v>
      </c>
      <c r="H358" s="48">
        <f t="shared" si="5"/>
        <v>22.5</v>
      </c>
      <c r="I358" s="49"/>
      <c r="J358" s="180"/>
      <c r="K358" s="51"/>
      <c r="L358" s="170"/>
    </row>
    <row r="359" spans="1:12" ht="46.5" hidden="1" customHeight="1" x14ac:dyDescent="0.25">
      <c r="A359" s="184"/>
      <c r="B359" s="14" t="s">
        <v>3</v>
      </c>
      <c r="C359" s="175" t="s">
        <v>914</v>
      </c>
      <c r="D359" s="272"/>
      <c r="E359" s="272"/>
      <c r="F359" s="71">
        <v>600</v>
      </c>
      <c r="G359" s="6">
        <v>1200</v>
      </c>
      <c r="H359" s="13">
        <f t="shared" si="5"/>
        <v>900</v>
      </c>
      <c r="I359" s="71"/>
      <c r="J359" s="130"/>
      <c r="K359" s="12"/>
      <c r="L359" s="169"/>
    </row>
    <row r="360" spans="1:12" ht="45" hidden="1" x14ac:dyDescent="0.25">
      <c r="A360" s="184"/>
      <c r="B360" s="14" t="s">
        <v>3</v>
      </c>
      <c r="C360" s="34" t="s">
        <v>913</v>
      </c>
      <c r="D360" s="272"/>
      <c r="E360" s="272"/>
      <c r="F360" s="36">
        <v>120</v>
      </c>
      <c r="G360" s="6">
        <v>240</v>
      </c>
      <c r="H360" s="13">
        <f t="shared" si="5"/>
        <v>180</v>
      </c>
      <c r="I360" s="36"/>
      <c r="J360" s="39"/>
      <c r="K360" s="12"/>
      <c r="L360" s="37"/>
    </row>
    <row r="361" spans="1:12" ht="30" hidden="1" x14ac:dyDescent="0.25">
      <c r="A361" s="184"/>
      <c r="B361" s="14" t="s">
        <v>3</v>
      </c>
      <c r="C361" s="34" t="s">
        <v>912</v>
      </c>
      <c r="D361" s="272"/>
      <c r="E361" s="272"/>
      <c r="F361" s="36">
        <v>900</v>
      </c>
      <c r="G361" s="6">
        <v>1800</v>
      </c>
      <c r="H361" s="13">
        <f t="shared" si="5"/>
        <v>1350</v>
      </c>
      <c r="I361" s="36"/>
      <c r="J361" s="39"/>
      <c r="K361" s="12"/>
      <c r="L361" s="37"/>
    </row>
    <row r="362" spans="1:12" ht="45" hidden="1" x14ac:dyDescent="0.25">
      <c r="A362" s="184"/>
      <c r="B362" s="14" t="s">
        <v>3</v>
      </c>
      <c r="C362" s="34" t="s">
        <v>911</v>
      </c>
      <c r="D362" s="272"/>
      <c r="E362" s="272"/>
      <c r="F362" s="36">
        <v>150</v>
      </c>
      <c r="G362" s="6">
        <v>300</v>
      </c>
      <c r="H362" s="13">
        <f t="shared" si="5"/>
        <v>225</v>
      </c>
      <c r="I362" s="36"/>
      <c r="J362" s="39"/>
      <c r="K362" s="12"/>
      <c r="L362" s="37"/>
    </row>
    <row r="363" spans="1:12" ht="60" hidden="1" x14ac:dyDescent="0.25">
      <c r="A363" s="184"/>
      <c r="B363" s="14" t="s">
        <v>3</v>
      </c>
      <c r="C363" s="34" t="s">
        <v>910</v>
      </c>
      <c r="D363" s="272"/>
      <c r="E363" s="272"/>
      <c r="F363" s="36">
        <v>120</v>
      </c>
      <c r="G363" s="6">
        <v>240</v>
      </c>
      <c r="H363" s="13">
        <f t="shared" si="5"/>
        <v>180</v>
      </c>
      <c r="I363" s="36"/>
      <c r="J363" s="39"/>
      <c r="K363" s="12"/>
      <c r="L363" s="37"/>
    </row>
    <row r="364" spans="1:12" ht="96" customHeight="1" x14ac:dyDescent="0.25">
      <c r="A364" s="199">
        <v>44</v>
      </c>
      <c r="B364" s="274" t="s">
        <v>909</v>
      </c>
      <c r="C364" s="274"/>
      <c r="D364" s="272" t="s">
        <v>6</v>
      </c>
      <c r="E364" s="272"/>
      <c r="F364" s="13">
        <f>SUM(F365:F371)</f>
        <v>555</v>
      </c>
      <c r="G364" s="13">
        <f>SUM(G365:G371)</f>
        <v>1110</v>
      </c>
      <c r="H364" s="13">
        <f t="shared" si="5"/>
        <v>832.5</v>
      </c>
      <c r="I364" s="71">
        <v>6000</v>
      </c>
      <c r="J364" s="130">
        <v>1</v>
      </c>
      <c r="K364" s="12">
        <f>(H364*J364)/I364</f>
        <v>0.13875000000000001</v>
      </c>
      <c r="L364" s="198"/>
    </row>
    <row r="365" spans="1:12" ht="78" hidden="1" customHeight="1" x14ac:dyDescent="0.25">
      <c r="A365" s="199"/>
      <c r="B365" s="14" t="s">
        <v>3</v>
      </c>
      <c r="C365" s="201" t="s">
        <v>908</v>
      </c>
      <c r="D365" s="272"/>
      <c r="E365" s="272"/>
      <c r="F365" s="71">
        <v>60</v>
      </c>
      <c r="G365" s="6">
        <v>120</v>
      </c>
      <c r="H365" s="13">
        <f t="shared" si="5"/>
        <v>90</v>
      </c>
      <c r="I365" s="71"/>
      <c r="J365" s="130"/>
      <c r="K365" s="12"/>
      <c r="L365" s="198"/>
    </row>
    <row r="366" spans="1:12" ht="75" hidden="1" x14ac:dyDescent="0.25">
      <c r="A366" s="199"/>
      <c r="B366" s="14" t="s">
        <v>3</v>
      </c>
      <c r="C366" s="201" t="s">
        <v>907</v>
      </c>
      <c r="D366" s="272"/>
      <c r="E366" s="272"/>
      <c r="F366" s="71">
        <v>5</v>
      </c>
      <c r="G366" s="6">
        <v>10</v>
      </c>
      <c r="H366" s="13">
        <f t="shared" si="5"/>
        <v>7.5</v>
      </c>
      <c r="I366" s="71"/>
      <c r="J366" s="130"/>
      <c r="K366" s="12"/>
      <c r="L366" s="198"/>
    </row>
    <row r="367" spans="1:12" ht="63.75" hidden="1" customHeight="1" x14ac:dyDescent="0.25">
      <c r="A367" s="199"/>
      <c r="B367" s="14" t="s">
        <v>3</v>
      </c>
      <c r="C367" s="201" t="s">
        <v>906</v>
      </c>
      <c r="D367" s="272"/>
      <c r="E367" s="272"/>
      <c r="F367" s="71">
        <v>240</v>
      </c>
      <c r="G367" s="6">
        <v>480</v>
      </c>
      <c r="H367" s="13">
        <f t="shared" si="5"/>
        <v>360</v>
      </c>
      <c r="I367" s="71"/>
      <c r="J367" s="130"/>
      <c r="K367" s="12"/>
      <c r="L367" s="198" t="s">
        <v>905</v>
      </c>
    </row>
    <row r="368" spans="1:12" ht="65.25" hidden="1" customHeight="1" x14ac:dyDescent="0.25">
      <c r="A368" s="199"/>
      <c r="B368" s="14" t="s">
        <v>3</v>
      </c>
      <c r="C368" s="201" t="s">
        <v>904</v>
      </c>
      <c r="D368" s="272"/>
      <c r="E368" s="272"/>
      <c r="F368" s="71">
        <v>40</v>
      </c>
      <c r="G368" s="6">
        <v>80</v>
      </c>
      <c r="H368" s="13">
        <f t="shared" si="5"/>
        <v>60</v>
      </c>
      <c r="I368" s="71"/>
      <c r="J368" s="130"/>
      <c r="K368" s="12"/>
      <c r="L368" s="198" t="s">
        <v>903</v>
      </c>
    </row>
    <row r="369" spans="1:12" ht="45" hidden="1" x14ac:dyDescent="0.25">
      <c r="A369" s="199"/>
      <c r="B369" s="14" t="s">
        <v>3</v>
      </c>
      <c r="C369" s="201" t="s">
        <v>902</v>
      </c>
      <c r="D369" s="272"/>
      <c r="E369" s="272"/>
      <c r="F369" s="71">
        <v>120</v>
      </c>
      <c r="G369" s="6">
        <v>240</v>
      </c>
      <c r="H369" s="13">
        <f t="shared" si="5"/>
        <v>180</v>
      </c>
      <c r="I369" s="71"/>
      <c r="J369" s="130"/>
      <c r="K369" s="12"/>
      <c r="L369" s="198"/>
    </row>
    <row r="370" spans="1:12" ht="63" hidden="1" customHeight="1" x14ac:dyDescent="0.25">
      <c r="A370" s="199"/>
      <c r="B370" s="14" t="s">
        <v>3</v>
      </c>
      <c r="C370" s="201" t="s">
        <v>901</v>
      </c>
      <c r="D370" s="272"/>
      <c r="E370" s="272"/>
      <c r="F370" s="71">
        <v>60</v>
      </c>
      <c r="G370" s="6">
        <v>120</v>
      </c>
      <c r="H370" s="13">
        <f t="shared" si="5"/>
        <v>90</v>
      </c>
      <c r="I370" s="71"/>
      <c r="J370" s="130"/>
      <c r="K370" s="12"/>
      <c r="L370" s="198"/>
    </row>
    <row r="371" spans="1:12" ht="75" hidden="1" x14ac:dyDescent="0.25">
      <c r="A371" s="199"/>
      <c r="B371" s="14" t="s">
        <v>3</v>
      </c>
      <c r="C371" s="201" t="s">
        <v>900</v>
      </c>
      <c r="D371" s="272"/>
      <c r="E371" s="272"/>
      <c r="F371" s="71">
        <v>30</v>
      </c>
      <c r="G371" s="6">
        <v>60</v>
      </c>
      <c r="H371" s="13">
        <f t="shared" si="5"/>
        <v>45</v>
      </c>
      <c r="I371" s="71"/>
      <c r="J371" s="130"/>
      <c r="K371" s="12"/>
      <c r="L371" s="198"/>
    </row>
    <row r="372" spans="1:12" ht="90.95" customHeight="1" x14ac:dyDescent="0.25">
      <c r="A372" s="199">
        <v>45</v>
      </c>
      <c r="B372" s="274" t="s">
        <v>899</v>
      </c>
      <c r="C372" s="274"/>
      <c r="D372" s="272" t="s">
        <v>140</v>
      </c>
      <c r="E372" s="272"/>
      <c r="F372" s="13">
        <f>SUM(F373:F379)</f>
        <v>2430</v>
      </c>
      <c r="G372" s="13">
        <f>SUM(G373:G379)</f>
        <v>4860</v>
      </c>
      <c r="H372" s="13">
        <f t="shared" si="5"/>
        <v>3645</v>
      </c>
      <c r="I372" s="71">
        <v>72000</v>
      </c>
      <c r="J372" s="130">
        <v>1</v>
      </c>
      <c r="K372" s="12">
        <f>(H372*J372)/I372</f>
        <v>5.0625000000000003E-2</v>
      </c>
      <c r="L372" s="198"/>
    </row>
    <row r="373" spans="1:12" ht="66" hidden="1" customHeight="1" x14ac:dyDescent="0.25">
      <c r="A373" s="184"/>
      <c r="B373" s="14" t="s">
        <v>3</v>
      </c>
      <c r="C373" s="34" t="s">
        <v>898</v>
      </c>
      <c r="D373" s="272"/>
      <c r="E373" s="272"/>
      <c r="F373" s="36">
        <v>150</v>
      </c>
      <c r="G373" s="6">
        <v>300</v>
      </c>
      <c r="H373" s="13">
        <f t="shared" si="5"/>
        <v>225</v>
      </c>
      <c r="I373" s="36"/>
      <c r="J373" s="39"/>
      <c r="K373" s="12"/>
      <c r="L373" s="37"/>
    </row>
    <row r="374" spans="1:12" ht="60.95" hidden="1" customHeight="1" x14ac:dyDescent="0.25">
      <c r="A374" s="183"/>
      <c r="B374" s="46" t="s">
        <v>3</v>
      </c>
      <c r="C374" s="176" t="s">
        <v>897</v>
      </c>
      <c r="D374" s="273"/>
      <c r="E374" s="273"/>
      <c r="F374" s="49">
        <v>30</v>
      </c>
      <c r="G374" s="52">
        <v>60</v>
      </c>
      <c r="H374" s="48">
        <f t="shared" si="5"/>
        <v>45</v>
      </c>
      <c r="I374" s="49"/>
      <c r="J374" s="180"/>
      <c r="K374" s="51"/>
      <c r="L374" s="170"/>
    </row>
    <row r="375" spans="1:12" ht="46.5" hidden="1" customHeight="1" x14ac:dyDescent="0.25">
      <c r="A375" s="184"/>
      <c r="B375" s="14" t="s">
        <v>3</v>
      </c>
      <c r="C375" s="175" t="s">
        <v>896</v>
      </c>
      <c r="D375" s="272"/>
      <c r="E375" s="272"/>
      <c r="F375" s="71">
        <v>900</v>
      </c>
      <c r="G375" s="6">
        <v>1800</v>
      </c>
      <c r="H375" s="13">
        <f t="shared" si="5"/>
        <v>1350</v>
      </c>
      <c r="I375" s="71"/>
      <c r="J375" s="130"/>
      <c r="K375" s="12"/>
      <c r="L375" s="169"/>
    </row>
    <row r="376" spans="1:12" ht="47.25" hidden="1" customHeight="1" x14ac:dyDescent="0.25">
      <c r="A376" s="184"/>
      <c r="B376" s="14" t="s">
        <v>3</v>
      </c>
      <c r="C376" s="34" t="s">
        <v>895</v>
      </c>
      <c r="D376" s="272"/>
      <c r="E376" s="272"/>
      <c r="F376" s="36">
        <v>150</v>
      </c>
      <c r="G376" s="6">
        <v>300</v>
      </c>
      <c r="H376" s="13">
        <f t="shared" si="5"/>
        <v>225</v>
      </c>
      <c r="I376" s="36"/>
      <c r="J376" s="39"/>
      <c r="K376" s="12"/>
      <c r="L376" s="37"/>
    </row>
    <row r="377" spans="1:12" ht="33" hidden="1" customHeight="1" x14ac:dyDescent="0.25">
      <c r="A377" s="184"/>
      <c r="B377" s="14" t="s">
        <v>3</v>
      </c>
      <c r="C377" s="34" t="s">
        <v>894</v>
      </c>
      <c r="D377" s="272"/>
      <c r="E377" s="272"/>
      <c r="F377" s="36">
        <v>900</v>
      </c>
      <c r="G377" s="6">
        <v>1800</v>
      </c>
      <c r="H377" s="13">
        <f t="shared" si="5"/>
        <v>1350</v>
      </c>
      <c r="I377" s="36"/>
      <c r="J377" s="39"/>
      <c r="K377" s="12"/>
      <c r="L377" s="37"/>
    </row>
    <row r="378" spans="1:12" ht="50.25" hidden="1" customHeight="1" x14ac:dyDescent="0.25">
      <c r="A378" s="184"/>
      <c r="B378" s="14" t="s">
        <v>3</v>
      </c>
      <c r="C378" s="34" t="s">
        <v>893</v>
      </c>
      <c r="D378" s="272"/>
      <c r="E378" s="272"/>
      <c r="F378" s="36">
        <v>150</v>
      </c>
      <c r="G378" s="6">
        <v>300</v>
      </c>
      <c r="H378" s="13">
        <f t="shared" si="5"/>
        <v>225</v>
      </c>
      <c r="I378" s="36"/>
      <c r="J378" s="39"/>
      <c r="K378" s="12"/>
      <c r="L378" s="37"/>
    </row>
    <row r="379" spans="1:12" ht="65.099999999999994" hidden="1" customHeight="1" x14ac:dyDescent="0.25">
      <c r="A379" s="199"/>
      <c r="B379" s="14" t="s">
        <v>3</v>
      </c>
      <c r="C379" s="201" t="s">
        <v>892</v>
      </c>
      <c r="D379" s="272"/>
      <c r="E379" s="272"/>
      <c r="F379" s="71">
        <v>150</v>
      </c>
      <c r="G379" s="6">
        <v>300</v>
      </c>
      <c r="H379" s="13">
        <f t="shared" si="5"/>
        <v>225</v>
      </c>
      <c r="I379" s="71"/>
      <c r="J379" s="130"/>
      <c r="K379" s="12"/>
      <c r="L379" s="198"/>
    </row>
    <row r="380" spans="1:12" ht="188.1" customHeight="1" x14ac:dyDescent="0.25">
      <c r="A380" s="199">
        <v>46</v>
      </c>
      <c r="B380" s="274" t="s">
        <v>891</v>
      </c>
      <c r="C380" s="274"/>
      <c r="D380" s="272" t="s">
        <v>6</v>
      </c>
      <c r="E380" s="272"/>
      <c r="F380" s="13">
        <f>SUM(F381:F387)</f>
        <v>1405</v>
      </c>
      <c r="G380" s="13">
        <f>SUM(G381:G387)</f>
        <v>2810</v>
      </c>
      <c r="H380" s="13">
        <f t="shared" si="5"/>
        <v>2107.5</v>
      </c>
      <c r="I380" s="71">
        <v>6000</v>
      </c>
      <c r="J380" s="130">
        <v>1</v>
      </c>
      <c r="K380" s="12">
        <f>(H380*J380)/I380</f>
        <v>0.35125000000000001</v>
      </c>
      <c r="L380" s="198"/>
    </row>
    <row r="381" spans="1:12" ht="60" hidden="1" x14ac:dyDescent="0.25">
      <c r="A381" s="184"/>
      <c r="B381" s="14" t="s">
        <v>3</v>
      </c>
      <c r="C381" s="34" t="s">
        <v>890</v>
      </c>
      <c r="D381" s="272"/>
      <c r="E381" s="272"/>
      <c r="F381" s="36">
        <v>60</v>
      </c>
      <c r="G381" s="6">
        <v>120</v>
      </c>
      <c r="H381" s="13">
        <f t="shared" si="5"/>
        <v>90</v>
      </c>
      <c r="I381" s="36"/>
      <c r="J381" s="39"/>
      <c r="K381" s="12"/>
      <c r="L381" s="37"/>
    </row>
    <row r="382" spans="1:12" ht="63.75" hidden="1" customHeight="1" x14ac:dyDescent="0.25">
      <c r="A382" s="184"/>
      <c r="B382" s="14" t="s">
        <v>3</v>
      </c>
      <c r="C382" s="175" t="s">
        <v>889</v>
      </c>
      <c r="D382" s="272"/>
      <c r="E382" s="272"/>
      <c r="F382" s="71">
        <v>15</v>
      </c>
      <c r="G382" s="6">
        <v>30</v>
      </c>
      <c r="H382" s="13">
        <f t="shared" si="5"/>
        <v>22.5</v>
      </c>
      <c r="I382" s="71"/>
      <c r="J382" s="130"/>
      <c r="K382" s="12"/>
      <c r="L382" s="169"/>
    </row>
    <row r="383" spans="1:12" ht="45" hidden="1" x14ac:dyDescent="0.25">
      <c r="A383" s="183"/>
      <c r="B383" s="46" t="s">
        <v>3</v>
      </c>
      <c r="C383" s="176" t="s">
        <v>888</v>
      </c>
      <c r="D383" s="273"/>
      <c r="E383" s="273"/>
      <c r="F383" s="49">
        <v>600</v>
      </c>
      <c r="G383" s="52">
        <v>1200</v>
      </c>
      <c r="H383" s="48">
        <f t="shared" si="5"/>
        <v>900</v>
      </c>
      <c r="I383" s="49"/>
      <c r="J383" s="180"/>
      <c r="K383" s="51"/>
      <c r="L383" s="170" t="s">
        <v>887</v>
      </c>
    </row>
    <row r="384" spans="1:12" ht="60" hidden="1" x14ac:dyDescent="0.25">
      <c r="A384" s="184"/>
      <c r="B384" s="14" t="s">
        <v>3</v>
      </c>
      <c r="C384" s="34" t="s">
        <v>886</v>
      </c>
      <c r="D384" s="272"/>
      <c r="E384" s="272"/>
      <c r="F384" s="36">
        <v>120</v>
      </c>
      <c r="G384" s="6">
        <v>240</v>
      </c>
      <c r="H384" s="13">
        <f t="shared" si="5"/>
        <v>180</v>
      </c>
      <c r="I384" s="36"/>
      <c r="J384" s="39"/>
      <c r="K384" s="12"/>
      <c r="L384" s="37"/>
    </row>
    <row r="385" spans="1:12" ht="30" hidden="1" x14ac:dyDescent="0.25">
      <c r="A385" s="184"/>
      <c r="B385" s="14" t="s">
        <v>3</v>
      </c>
      <c r="C385" s="34" t="s">
        <v>885</v>
      </c>
      <c r="D385" s="272"/>
      <c r="E385" s="272"/>
      <c r="F385" s="36">
        <v>400</v>
      </c>
      <c r="G385" s="6">
        <v>800</v>
      </c>
      <c r="H385" s="13">
        <f t="shared" si="5"/>
        <v>600</v>
      </c>
      <c r="I385" s="36"/>
      <c r="J385" s="39"/>
      <c r="K385" s="12"/>
      <c r="L385" s="37"/>
    </row>
    <row r="386" spans="1:12" ht="45" hidden="1" x14ac:dyDescent="0.25">
      <c r="A386" s="184"/>
      <c r="B386" s="14" t="s">
        <v>3</v>
      </c>
      <c r="C386" s="34" t="s">
        <v>848</v>
      </c>
      <c r="D386" s="272"/>
      <c r="E386" s="272"/>
      <c r="F386" s="36">
        <v>60</v>
      </c>
      <c r="G386" s="6">
        <v>120</v>
      </c>
      <c r="H386" s="13">
        <f t="shared" si="5"/>
        <v>90</v>
      </c>
      <c r="I386" s="36"/>
      <c r="J386" s="39"/>
      <c r="K386" s="12"/>
      <c r="L386" s="37"/>
    </row>
    <row r="387" spans="1:12" ht="60" hidden="1" x14ac:dyDescent="0.25">
      <c r="A387" s="184"/>
      <c r="B387" s="14" t="s">
        <v>3</v>
      </c>
      <c r="C387" s="34" t="s">
        <v>884</v>
      </c>
      <c r="D387" s="272"/>
      <c r="E387" s="272"/>
      <c r="F387" s="36">
        <v>150</v>
      </c>
      <c r="G387" s="6">
        <v>300</v>
      </c>
      <c r="H387" s="13">
        <f t="shared" si="5"/>
        <v>225</v>
      </c>
      <c r="I387" s="36"/>
      <c r="J387" s="39"/>
      <c r="K387" s="12"/>
      <c r="L387" s="37"/>
    </row>
    <row r="388" spans="1:12" ht="79.5" customHeight="1" x14ac:dyDescent="0.25">
      <c r="A388" s="184">
        <v>47</v>
      </c>
      <c r="B388" s="274" t="s">
        <v>883</v>
      </c>
      <c r="C388" s="274"/>
      <c r="D388" s="272" t="s">
        <v>140</v>
      </c>
      <c r="E388" s="272"/>
      <c r="F388" s="13">
        <f>SUM(F389:F394)</f>
        <v>855</v>
      </c>
      <c r="G388" s="13">
        <f>SUM(G389:G394)</f>
        <v>1710</v>
      </c>
      <c r="H388" s="13">
        <f t="shared" si="5"/>
        <v>1282.5</v>
      </c>
      <c r="I388" s="43">
        <v>72000</v>
      </c>
      <c r="J388" s="42">
        <v>1</v>
      </c>
      <c r="K388" s="12">
        <f>(H388*J388)/I388</f>
        <v>1.7812499999999998E-2</v>
      </c>
      <c r="L388" s="40"/>
    </row>
    <row r="389" spans="1:12" ht="33.75" hidden="1" customHeight="1" x14ac:dyDescent="0.25">
      <c r="A389" s="184"/>
      <c r="B389" s="14" t="s">
        <v>3</v>
      </c>
      <c r="C389" s="30" t="s">
        <v>873</v>
      </c>
      <c r="D389" s="272"/>
      <c r="E389" s="272"/>
      <c r="F389" s="71">
        <v>150</v>
      </c>
      <c r="G389" s="6">
        <v>300</v>
      </c>
      <c r="H389" s="13">
        <f t="shared" si="5"/>
        <v>225</v>
      </c>
      <c r="I389" s="71"/>
      <c r="J389" s="130"/>
      <c r="K389" s="12"/>
      <c r="L389" s="169"/>
    </row>
    <row r="390" spans="1:12" ht="32.25" hidden="1" customHeight="1" x14ac:dyDescent="0.25">
      <c r="A390" s="184"/>
      <c r="B390" s="14" t="s">
        <v>3</v>
      </c>
      <c r="C390" s="30" t="s">
        <v>882</v>
      </c>
      <c r="D390" s="272"/>
      <c r="E390" s="272"/>
      <c r="F390" s="36">
        <v>75</v>
      </c>
      <c r="G390" s="6">
        <v>150</v>
      </c>
      <c r="H390" s="13">
        <f t="shared" si="5"/>
        <v>112.5</v>
      </c>
      <c r="I390" s="36"/>
      <c r="J390" s="39"/>
      <c r="K390" s="12"/>
      <c r="L390" s="37"/>
    </row>
    <row r="391" spans="1:12" ht="21" hidden="1" customHeight="1" x14ac:dyDescent="0.25">
      <c r="A391" s="183"/>
      <c r="B391" s="46" t="s">
        <v>3</v>
      </c>
      <c r="C391" s="54" t="s">
        <v>388</v>
      </c>
      <c r="D391" s="273"/>
      <c r="E391" s="273"/>
      <c r="F391" s="49">
        <v>30</v>
      </c>
      <c r="G391" s="52">
        <v>60</v>
      </c>
      <c r="H391" s="48">
        <f t="shared" si="5"/>
        <v>45</v>
      </c>
      <c r="I391" s="49"/>
      <c r="J391" s="180"/>
      <c r="K391" s="51"/>
      <c r="L391" s="170"/>
    </row>
    <row r="392" spans="1:12" ht="36" hidden="1" customHeight="1" x14ac:dyDescent="0.25">
      <c r="A392" s="184"/>
      <c r="B392" s="14" t="s">
        <v>3</v>
      </c>
      <c r="C392" s="30" t="s">
        <v>881</v>
      </c>
      <c r="D392" s="272"/>
      <c r="E392" s="272"/>
      <c r="F392" s="36">
        <v>300</v>
      </c>
      <c r="G392" s="6">
        <v>600</v>
      </c>
      <c r="H392" s="13">
        <f t="shared" si="5"/>
        <v>450</v>
      </c>
      <c r="I392" s="36"/>
      <c r="J392" s="39"/>
      <c r="K392" s="12"/>
      <c r="L392" s="37"/>
    </row>
    <row r="393" spans="1:12" ht="45" hidden="1" x14ac:dyDescent="0.25">
      <c r="A393" s="184"/>
      <c r="B393" s="14" t="s">
        <v>3</v>
      </c>
      <c r="C393" s="30" t="s">
        <v>880</v>
      </c>
      <c r="D393" s="272"/>
      <c r="E393" s="272"/>
      <c r="F393" s="36">
        <v>150</v>
      </c>
      <c r="G393" s="6">
        <v>300</v>
      </c>
      <c r="H393" s="13">
        <f t="shared" si="5"/>
        <v>225</v>
      </c>
      <c r="I393" s="36"/>
      <c r="J393" s="39"/>
      <c r="K393" s="12"/>
      <c r="L393" s="37" t="s">
        <v>551</v>
      </c>
    </row>
    <row r="394" spans="1:12" ht="64.5" hidden="1" customHeight="1" x14ac:dyDescent="0.25">
      <c r="A394" s="184"/>
      <c r="B394" s="14" t="s">
        <v>3</v>
      </c>
      <c r="C394" s="30" t="s">
        <v>879</v>
      </c>
      <c r="D394" s="272"/>
      <c r="E394" s="272"/>
      <c r="F394" s="36">
        <v>150</v>
      </c>
      <c r="G394" s="6">
        <v>300</v>
      </c>
      <c r="H394" s="13">
        <f t="shared" si="5"/>
        <v>225</v>
      </c>
      <c r="I394" s="36"/>
      <c r="J394" s="39"/>
      <c r="K394" s="12"/>
      <c r="L394" s="37"/>
    </row>
    <row r="395" spans="1:12" ht="66" customHeight="1" x14ac:dyDescent="0.25">
      <c r="A395" s="184">
        <v>48</v>
      </c>
      <c r="B395" s="274" t="s">
        <v>878</v>
      </c>
      <c r="C395" s="274"/>
      <c r="D395" s="272" t="s">
        <v>6</v>
      </c>
      <c r="E395" s="272"/>
      <c r="F395" s="13">
        <f>SUM(F396:F401)</f>
        <v>555</v>
      </c>
      <c r="G395" s="13">
        <f>SUM(G396:G401)</f>
        <v>1110</v>
      </c>
      <c r="H395" s="13">
        <f t="shared" si="5"/>
        <v>832.5</v>
      </c>
      <c r="I395" s="71">
        <v>6000</v>
      </c>
      <c r="J395" s="130">
        <v>1</v>
      </c>
      <c r="K395" s="12">
        <f>(H395*J395)/I395</f>
        <v>0.13875000000000001</v>
      </c>
      <c r="L395" s="191"/>
    </row>
    <row r="396" spans="1:12" ht="35.25" hidden="1" customHeight="1" x14ac:dyDescent="0.25">
      <c r="A396" s="184"/>
      <c r="B396" s="14" t="s">
        <v>3</v>
      </c>
      <c r="C396" s="31" t="s">
        <v>873</v>
      </c>
      <c r="D396" s="272"/>
      <c r="E396" s="272"/>
      <c r="F396" s="36">
        <v>30</v>
      </c>
      <c r="G396" s="6">
        <v>60</v>
      </c>
      <c r="H396" s="13">
        <f t="shared" ref="H396:H435" si="6">AVERAGE(F396:G396)</f>
        <v>45</v>
      </c>
      <c r="I396" s="36"/>
      <c r="J396" s="39"/>
      <c r="K396" s="12"/>
      <c r="L396" s="37"/>
    </row>
    <row r="397" spans="1:12" ht="50.25" hidden="1" customHeight="1" x14ac:dyDescent="0.25">
      <c r="A397" s="184"/>
      <c r="B397" s="14" t="s">
        <v>3</v>
      </c>
      <c r="C397" s="31" t="s">
        <v>872</v>
      </c>
      <c r="D397" s="272"/>
      <c r="E397" s="272"/>
      <c r="F397" s="71">
        <v>150</v>
      </c>
      <c r="G397" s="6">
        <v>300</v>
      </c>
      <c r="H397" s="13">
        <f t="shared" si="6"/>
        <v>225</v>
      </c>
      <c r="I397" s="71"/>
      <c r="J397" s="130"/>
      <c r="K397" s="12"/>
      <c r="L397" s="169"/>
    </row>
    <row r="398" spans="1:12" ht="19.5" hidden="1" customHeight="1" x14ac:dyDescent="0.25">
      <c r="A398" s="184"/>
      <c r="B398" s="14" t="s">
        <v>3</v>
      </c>
      <c r="C398" s="31" t="s">
        <v>388</v>
      </c>
      <c r="D398" s="272"/>
      <c r="E398" s="272"/>
      <c r="F398" s="71">
        <v>15</v>
      </c>
      <c r="G398" s="6">
        <v>30</v>
      </c>
      <c r="H398" s="13">
        <f t="shared" si="6"/>
        <v>22.5</v>
      </c>
      <c r="I398" s="71"/>
      <c r="J398" s="130"/>
      <c r="K398" s="12"/>
      <c r="L398" s="169"/>
    </row>
    <row r="399" spans="1:12" ht="34.5" hidden="1" customHeight="1" x14ac:dyDescent="0.25">
      <c r="A399" s="183"/>
      <c r="B399" s="46" t="s">
        <v>3</v>
      </c>
      <c r="C399" s="55" t="s">
        <v>877</v>
      </c>
      <c r="D399" s="273"/>
      <c r="E399" s="273"/>
      <c r="F399" s="49">
        <v>150</v>
      </c>
      <c r="G399" s="52">
        <v>300</v>
      </c>
      <c r="H399" s="48">
        <f t="shared" si="6"/>
        <v>225</v>
      </c>
      <c r="I399" s="49"/>
      <c r="J399" s="180"/>
      <c r="K399" s="51"/>
      <c r="L399" s="170"/>
    </row>
    <row r="400" spans="1:12" ht="48" hidden="1" customHeight="1" x14ac:dyDescent="0.25">
      <c r="A400" s="184"/>
      <c r="B400" s="14" t="s">
        <v>3</v>
      </c>
      <c r="C400" s="31" t="s">
        <v>876</v>
      </c>
      <c r="D400" s="272"/>
      <c r="E400" s="272"/>
      <c r="F400" s="36">
        <v>150</v>
      </c>
      <c r="G400" s="6">
        <v>300</v>
      </c>
      <c r="H400" s="13">
        <f t="shared" si="6"/>
        <v>225</v>
      </c>
      <c r="I400" s="36"/>
      <c r="J400" s="39"/>
      <c r="K400" s="12"/>
      <c r="L400" s="37" t="s">
        <v>551</v>
      </c>
    </row>
    <row r="401" spans="1:12" ht="63.75" hidden="1" customHeight="1" x14ac:dyDescent="0.25">
      <c r="A401" s="184"/>
      <c r="B401" s="14" t="s">
        <v>3</v>
      </c>
      <c r="C401" s="31" t="s">
        <v>875</v>
      </c>
      <c r="D401" s="272"/>
      <c r="E401" s="272"/>
      <c r="F401" s="36">
        <v>60</v>
      </c>
      <c r="G401" s="6">
        <v>120</v>
      </c>
      <c r="H401" s="13">
        <f t="shared" si="6"/>
        <v>90</v>
      </c>
      <c r="I401" s="36"/>
      <c r="J401" s="39"/>
      <c r="K401" s="12"/>
      <c r="L401" s="37"/>
    </row>
    <row r="402" spans="1:12" ht="79.5" customHeight="1" x14ac:dyDescent="0.25">
      <c r="A402" s="184">
        <v>49</v>
      </c>
      <c r="B402" s="274" t="s">
        <v>874</v>
      </c>
      <c r="C402" s="274"/>
      <c r="D402" s="272" t="s">
        <v>6</v>
      </c>
      <c r="E402" s="272"/>
      <c r="F402" s="13">
        <f>SUM(F403:F408)</f>
        <v>1260</v>
      </c>
      <c r="G402" s="13">
        <f>SUM(G403:G408)</f>
        <v>2520</v>
      </c>
      <c r="H402" s="13">
        <f t="shared" si="6"/>
        <v>1890</v>
      </c>
      <c r="I402" s="71">
        <v>72000</v>
      </c>
      <c r="J402" s="130">
        <v>1</v>
      </c>
      <c r="K402" s="12">
        <f>(H402*J402)/I402</f>
        <v>2.6249999999999999E-2</v>
      </c>
      <c r="L402" s="191"/>
    </row>
    <row r="403" spans="1:12" ht="35.25" hidden="1" customHeight="1" x14ac:dyDescent="0.25">
      <c r="A403" s="184"/>
      <c r="B403" s="14" t="s">
        <v>3</v>
      </c>
      <c r="C403" s="31" t="s">
        <v>873</v>
      </c>
      <c r="D403" s="272"/>
      <c r="E403" s="272"/>
      <c r="F403" s="36">
        <v>30</v>
      </c>
      <c r="G403" s="6">
        <v>60</v>
      </c>
      <c r="H403" s="13">
        <f t="shared" si="6"/>
        <v>45</v>
      </c>
      <c r="I403" s="36"/>
      <c r="J403" s="39"/>
      <c r="K403" s="12"/>
      <c r="L403" s="37"/>
    </row>
    <row r="404" spans="1:12" ht="47.25" hidden="1" customHeight="1" x14ac:dyDescent="0.25">
      <c r="A404" s="184"/>
      <c r="B404" s="14" t="s">
        <v>3</v>
      </c>
      <c r="C404" s="31" t="s">
        <v>872</v>
      </c>
      <c r="D404" s="272"/>
      <c r="E404" s="272"/>
      <c r="F404" s="43">
        <v>300</v>
      </c>
      <c r="G404" s="6">
        <v>600</v>
      </c>
      <c r="H404" s="13">
        <f t="shared" si="6"/>
        <v>450</v>
      </c>
      <c r="I404" s="43"/>
      <c r="J404" s="42"/>
      <c r="K404" s="12"/>
      <c r="L404" s="40"/>
    </row>
    <row r="405" spans="1:12" ht="18.75" hidden="1" customHeight="1" x14ac:dyDescent="0.25">
      <c r="A405" s="184"/>
      <c r="B405" s="14" t="s">
        <v>3</v>
      </c>
      <c r="C405" s="31" t="s">
        <v>388</v>
      </c>
      <c r="D405" s="272"/>
      <c r="E405" s="272"/>
      <c r="F405" s="71">
        <v>30</v>
      </c>
      <c r="G405" s="6">
        <v>60</v>
      </c>
      <c r="H405" s="13">
        <f t="shared" si="6"/>
        <v>45</v>
      </c>
      <c r="I405" s="71"/>
      <c r="J405" s="130"/>
      <c r="K405" s="12"/>
      <c r="L405" s="169"/>
    </row>
    <row r="406" spans="1:12" ht="33" hidden="1" customHeight="1" x14ac:dyDescent="0.25">
      <c r="A406" s="184"/>
      <c r="B406" s="14" t="s">
        <v>3</v>
      </c>
      <c r="C406" s="31" t="s">
        <v>871</v>
      </c>
      <c r="D406" s="272"/>
      <c r="E406" s="272"/>
      <c r="F406" s="71">
        <v>600</v>
      </c>
      <c r="G406" s="6">
        <v>1200</v>
      </c>
      <c r="H406" s="13">
        <f t="shared" si="6"/>
        <v>900</v>
      </c>
      <c r="I406" s="71"/>
      <c r="J406" s="130"/>
      <c r="K406" s="12"/>
      <c r="L406" s="169"/>
    </row>
    <row r="407" spans="1:12" ht="47.1" hidden="1" customHeight="1" x14ac:dyDescent="0.25">
      <c r="A407" s="183"/>
      <c r="B407" s="46" t="s">
        <v>3</v>
      </c>
      <c r="C407" s="55" t="s">
        <v>870</v>
      </c>
      <c r="D407" s="273"/>
      <c r="E407" s="273"/>
      <c r="F407" s="49">
        <v>150</v>
      </c>
      <c r="G407" s="52">
        <v>300</v>
      </c>
      <c r="H407" s="48">
        <f t="shared" si="6"/>
        <v>225</v>
      </c>
      <c r="I407" s="49"/>
      <c r="J407" s="180"/>
      <c r="K407" s="51"/>
      <c r="L407" s="170" t="s">
        <v>551</v>
      </c>
    </row>
    <row r="408" spans="1:12" ht="64.5" hidden="1" customHeight="1" x14ac:dyDescent="0.25">
      <c r="A408" s="184"/>
      <c r="B408" s="14" t="s">
        <v>3</v>
      </c>
      <c r="C408" s="31" t="s">
        <v>869</v>
      </c>
      <c r="D408" s="272"/>
      <c r="E408" s="272"/>
      <c r="F408" s="36">
        <v>150</v>
      </c>
      <c r="G408" s="6">
        <v>300</v>
      </c>
      <c r="H408" s="13">
        <f t="shared" si="6"/>
        <v>225</v>
      </c>
      <c r="I408" s="36"/>
      <c r="J408" s="39"/>
      <c r="K408" s="12"/>
      <c r="L408" s="37"/>
    </row>
    <row r="409" spans="1:12" ht="108" customHeight="1" x14ac:dyDescent="0.25">
      <c r="A409" s="199">
        <v>50</v>
      </c>
      <c r="B409" s="276" t="s">
        <v>868</v>
      </c>
      <c r="C409" s="276"/>
      <c r="D409" s="272" t="s">
        <v>140</v>
      </c>
      <c r="E409" s="272"/>
      <c r="F409" s="13">
        <f>SUM(F410:F419)</f>
        <v>2260</v>
      </c>
      <c r="G409" s="13">
        <f>SUM(G410:G419)</f>
        <v>4520</v>
      </c>
      <c r="H409" s="13">
        <f t="shared" si="6"/>
        <v>3390</v>
      </c>
      <c r="I409" s="71">
        <v>72000</v>
      </c>
      <c r="J409" s="130">
        <v>1</v>
      </c>
      <c r="K409" s="12">
        <f>(H409*J409)/I409</f>
        <v>4.7083333333333331E-2</v>
      </c>
      <c r="L409" s="198" t="s">
        <v>867</v>
      </c>
    </row>
    <row r="410" spans="1:12" ht="51.75" hidden="1" customHeight="1" x14ac:dyDescent="0.25">
      <c r="A410" s="184"/>
      <c r="B410" s="14" t="s">
        <v>3</v>
      </c>
      <c r="C410" s="41" t="s">
        <v>866</v>
      </c>
      <c r="D410" s="272"/>
      <c r="E410" s="272"/>
      <c r="F410" s="43">
        <v>150</v>
      </c>
      <c r="G410" s="6">
        <v>300</v>
      </c>
      <c r="H410" s="13">
        <f t="shared" si="6"/>
        <v>225</v>
      </c>
      <c r="I410" s="43"/>
      <c r="J410" s="42"/>
      <c r="K410" s="12"/>
      <c r="L410" s="40"/>
    </row>
    <row r="411" spans="1:12" ht="48" hidden="1" customHeight="1" x14ac:dyDescent="0.25">
      <c r="A411" s="184"/>
      <c r="B411" s="14" t="s">
        <v>3</v>
      </c>
      <c r="C411" s="175" t="s">
        <v>865</v>
      </c>
      <c r="D411" s="272"/>
      <c r="E411" s="272"/>
      <c r="F411" s="71">
        <v>60</v>
      </c>
      <c r="G411" s="6">
        <v>120</v>
      </c>
      <c r="H411" s="13">
        <f t="shared" si="6"/>
        <v>90</v>
      </c>
      <c r="I411" s="71"/>
      <c r="J411" s="130"/>
      <c r="K411" s="12"/>
      <c r="L411" s="169"/>
    </row>
    <row r="412" spans="1:12" ht="63" hidden="1" customHeight="1" x14ac:dyDescent="0.25">
      <c r="A412" s="184"/>
      <c r="B412" s="14" t="s">
        <v>3</v>
      </c>
      <c r="C412" s="35" t="s">
        <v>864</v>
      </c>
      <c r="D412" s="272"/>
      <c r="E412" s="272"/>
      <c r="F412" s="36">
        <v>400</v>
      </c>
      <c r="G412" s="6">
        <v>800</v>
      </c>
      <c r="H412" s="13">
        <f t="shared" si="6"/>
        <v>600</v>
      </c>
      <c r="I412" s="36"/>
      <c r="J412" s="39"/>
      <c r="K412" s="12"/>
      <c r="L412" s="37"/>
    </row>
    <row r="413" spans="1:12" ht="36" hidden="1" customHeight="1" x14ac:dyDescent="0.25">
      <c r="A413" s="183"/>
      <c r="B413" s="46" t="s">
        <v>3</v>
      </c>
      <c r="C413" s="181" t="s">
        <v>863</v>
      </c>
      <c r="D413" s="273"/>
      <c r="E413" s="273"/>
      <c r="F413" s="49">
        <v>300</v>
      </c>
      <c r="G413" s="52">
        <v>600</v>
      </c>
      <c r="H413" s="48">
        <f t="shared" si="6"/>
        <v>450</v>
      </c>
      <c r="I413" s="49"/>
      <c r="J413" s="180"/>
      <c r="K413" s="51"/>
      <c r="L413" s="170" t="s">
        <v>862</v>
      </c>
    </row>
    <row r="414" spans="1:12" ht="18" hidden="1" customHeight="1" x14ac:dyDescent="0.25">
      <c r="A414" s="184"/>
      <c r="B414" s="14" t="s">
        <v>3</v>
      </c>
      <c r="C414" s="35" t="s">
        <v>861</v>
      </c>
      <c r="D414" s="272"/>
      <c r="E414" s="272"/>
      <c r="F414" s="36">
        <v>150</v>
      </c>
      <c r="G414" s="6">
        <v>300</v>
      </c>
      <c r="H414" s="13">
        <f t="shared" si="6"/>
        <v>225</v>
      </c>
      <c r="I414" s="36"/>
      <c r="J414" s="39"/>
      <c r="K414" s="12"/>
      <c r="L414" s="37" t="s">
        <v>860</v>
      </c>
    </row>
    <row r="415" spans="1:12" ht="20.25" hidden="1" customHeight="1" x14ac:dyDescent="0.25">
      <c r="A415" s="184"/>
      <c r="B415" s="14" t="s">
        <v>3</v>
      </c>
      <c r="C415" s="35" t="s">
        <v>859</v>
      </c>
      <c r="D415" s="272"/>
      <c r="E415" s="272"/>
      <c r="F415" s="36">
        <v>300</v>
      </c>
      <c r="G415" s="6">
        <v>600</v>
      </c>
      <c r="H415" s="13">
        <f t="shared" si="6"/>
        <v>450</v>
      </c>
      <c r="I415" s="36"/>
      <c r="J415" s="39"/>
      <c r="K415" s="12"/>
      <c r="L415" s="37"/>
    </row>
    <row r="416" spans="1:12" ht="33.75" hidden="1" customHeight="1" x14ac:dyDescent="0.25">
      <c r="A416" s="184"/>
      <c r="B416" s="14" t="s">
        <v>3</v>
      </c>
      <c r="C416" s="35" t="s">
        <v>858</v>
      </c>
      <c r="D416" s="272"/>
      <c r="E416" s="272"/>
      <c r="F416" s="36">
        <v>150</v>
      </c>
      <c r="G416" s="6">
        <v>300</v>
      </c>
      <c r="H416" s="13">
        <f t="shared" si="6"/>
        <v>225</v>
      </c>
      <c r="I416" s="36"/>
      <c r="J416" s="39"/>
      <c r="K416" s="12"/>
      <c r="L416" s="37"/>
    </row>
    <row r="417" spans="1:12" ht="34.5" hidden="1" customHeight="1" x14ac:dyDescent="0.25">
      <c r="A417" s="184"/>
      <c r="B417" s="14" t="s">
        <v>3</v>
      </c>
      <c r="C417" s="35" t="s">
        <v>857</v>
      </c>
      <c r="D417" s="272"/>
      <c r="E417" s="272"/>
      <c r="F417" s="36">
        <v>300</v>
      </c>
      <c r="G417" s="6">
        <v>600</v>
      </c>
      <c r="H417" s="13">
        <f t="shared" si="6"/>
        <v>450</v>
      </c>
      <c r="I417" s="36"/>
      <c r="J417" s="39"/>
      <c r="K417" s="12"/>
      <c r="L417" s="37"/>
    </row>
    <row r="418" spans="1:12" ht="31.5" hidden="1" customHeight="1" x14ac:dyDescent="0.25">
      <c r="A418" s="184"/>
      <c r="B418" s="14" t="s">
        <v>3</v>
      </c>
      <c r="C418" s="30" t="s">
        <v>856</v>
      </c>
      <c r="D418" s="272"/>
      <c r="E418" s="272"/>
      <c r="F418" s="36">
        <v>150</v>
      </c>
      <c r="G418" s="6">
        <v>300</v>
      </c>
      <c r="H418" s="13">
        <f t="shared" si="6"/>
        <v>225</v>
      </c>
      <c r="I418" s="36"/>
      <c r="J418" s="39"/>
      <c r="K418" s="12"/>
      <c r="L418" s="37"/>
    </row>
    <row r="419" spans="1:12" ht="63" hidden="1" customHeight="1" x14ac:dyDescent="0.25">
      <c r="A419" s="184"/>
      <c r="B419" s="14" t="s">
        <v>3</v>
      </c>
      <c r="C419" s="30" t="s">
        <v>855</v>
      </c>
      <c r="D419" s="272"/>
      <c r="E419" s="272"/>
      <c r="F419" s="71">
        <v>300</v>
      </c>
      <c r="G419" s="6">
        <v>600</v>
      </c>
      <c r="H419" s="13">
        <f t="shared" si="6"/>
        <v>450</v>
      </c>
      <c r="I419" s="71"/>
      <c r="J419" s="130"/>
      <c r="K419" s="12"/>
      <c r="L419" s="169"/>
    </row>
    <row r="420" spans="1:12" ht="110.25" customHeight="1" x14ac:dyDescent="0.25">
      <c r="A420" s="184">
        <v>51</v>
      </c>
      <c r="B420" s="284" t="s">
        <v>854</v>
      </c>
      <c r="C420" s="284"/>
      <c r="D420" s="272" t="s">
        <v>6</v>
      </c>
      <c r="E420" s="272"/>
      <c r="F420" s="13">
        <f>SUM(F421:F427)</f>
        <v>1095</v>
      </c>
      <c r="G420" s="13">
        <f>SUM(G421:G427)</f>
        <v>2190</v>
      </c>
      <c r="H420" s="13">
        <f t="shared" si="6"/>
        <v>1642.5</v>
      </c>
      <c r="I420" s="36">
        <v>72000</v>
      </c>
      <c r="J420" s="39">
        <v>5</v>
      </c>
      <c r="K420" s="12">
        <f>(H420*J420)/I420</f>
        <v>0.1140625</v>
      </c>
      <c r="L420" s="37"/>
    </row>
    <row r="421" spans="1:12" ht="50.25" hidden="1" customHeight="1" x14ac:dyDescent="0.25">
      <c r="A421" s="183"/>
      <c r="B421" s="46" t="s">
        <v>3</v>
      </c>
      <c r="C421" s="176" t="s">
        <v>853</v>
      </c>
      <c r="D421" s="273"/>
      <c r="E421" s="273"/>
      <c r="F421" s="49">
        <v>150</v>
      </c>
      <c r="G421" s="52">
        <v>300</v>
      </c>
      <c r="H421" s="48">
        <f t="shared" si="6"/>
        <v>225</v>
      </c>
      <c r="I421" s="49"/>
      <c r="J421" s="180"/>
      <c r="K421" s="51"/>
      <c r="L421" s="170"/>
    </row>
    <row r="422" spans="1:12" ht="48.75" hidden="1" customHeight="1" x14ac:dyDescent="0.25">
      <c r="A422" s="184"/>
      <c r="B422" s="14" t="s">
        <v>3</v>
      </c>
      <c r="C422" s="34" t="s">
        <v>852</v>
      </c>
      <c r="D422" s="272"/>
      <c r="E422" s="272"/>
      <c r="F422" s="36">
        <v>15</v>
      </c>
      <c r="G422" s="6">
        <v>30</v>
      </c>
      <c r="H422" s="13">
        <f t="shared" si="6"/>
        <v>22.5</v>
      </c>
      <c r="I422" s="36"/>
      <c r="J422" s="39"/>
      <c r="K422" s="12"/>
      <c r="L422" s="37"/>
    </row>
    <row r="423" spans="1:12" ht="33.75" hidden="1" customHeight="1" x14ac:dyDescent="0.25">
      <c r="A423" s="184"/>
      <c r="B423" s="14" t="s">
        <v>3</v>
      </c>
      <c r="C423" s="34" t="s">
        <v>851</v>
      </c>
      <c r="D423" s="272"/>
      <c r="E423" s="272"/>
      <c r="F423" s="36">
        <v>30</v>
      </c>
      <c r="G423" s="6">
        <v>60</v>
      </c>
      <c r="H423" s="13">
        <f t="shared" si="6"/>
        <v>45</v>
      </c>
      <c r="I423" s="36"/>
      <c r="J423" s="39"/>
      <c r="K423" s="12"/>
      <c r="L423" s="37"/>
    </row>
    <row r="424" spans="1:12" ht="36.75" hidden="1" customHeight="1" x14ac:dyDescent="0.25">
      <c r="A424" s="184"/>
      <c r="B424" s="14" t="s">
        <v>3</v>
      </c>
      <c r="C424" s="34" t="s">
        <v>850</v>
      </c>
      <c r="D424" s="272"/>
      <c r="E424" s="272"/>
      <c r="F424" s="36">
        <v>30</v>
      </c>
      <c r="G424" s="6">
        <v>60</v>
      </c>
      <c r="H424" s="13">
        <f t="shared" si="6"/>
        <v>45</v>
      </c>
      <c r="I424" s="36"/>
      <c r="J424" s="39"/>
      <c r="K424" s="12"/>
      <c r="L424" s="37"/>
    </row>
    <row r="425" spans="1:12" ht="20.25" hidden="1" customHeight="1" x14ac:dyDescent="0.25">
      <c r="A425" s="184"/>
      <c r="B425" s="14" t="s">
        <v>3</v>
      </c>
      <c r="C425" s="41" t="s">
        <v>849</v>
      </c>
      <c r="D425" s="272"/>
      <c r="E425" s="272"/>
      <c r="F425" s="43">
        <v>600</v>
      </c>
      <c r="G425" s="6">
        <v>1200</v>
      </c>
      <c r="H425" s="13">
        <f t="shared" si="6"/>
        <v>900</v>
      </c>
      <c r="I425" s="43"/>
      <c r="J425" s="42"/>
      <c r="K425" s="12"/>
      <c r="L425" s="40"/>
    </row>
    <row r="426" spans="1:12" ht="48" hidden="1" customHeight="1" x14ac:dyDescent="0.25">
      <c r="A426" s="184"/>
      <c r="B426" s="14" t="s">
        <v>3</v>
      </c>
      <c r="C426" s="175" t="s">
        <v>848</v>
      </c>
      <c r="D426" s="272"/>
      <c r="E426" s="272"/>
      <c r="F426" s="71">
        <v>150</v>
      </c>
      <c r="G426" s="6">
        <v>300</v>
      </c>
      <c r="H426" s="13">
        <f t="shared" si="6"/>
        <v>225</v>
      </c>
      <c r="I426" s="71"/>
      <c r="J426" s="130"/>
      <c r="K426" s="12"/>
      <c r="L426" s="169"/>
    </row>
    <row r="427" spans="1:12" ht="47.25" hidden="1" customHeight="1" x14ac:dyDescent="0.25">
      <c r="A427" s="184"/>
      <c r="B427" s="14" t="s">
        <v>3</v>
      </c>
      <c r="C427" s="30" t="s">
        <v>847</v>
      </c>
      <c r="D427" s="272"/>
      <c r="E427" s="272"/>
      <c r="F427" s="36">
        <v>120</v>
      </c>
      <c r="G427" s="6">
        <v>240</v>
      </c>
      <c r="H427" s="13">
        <f t="shared" si="6"/>
        <v>180</v>
      </c>
      <c r="I427" s="36"/>
      <c r="J427" s="39"/>
      <c r="K427" s="12"/>
      <c r="L427" s="37"/>
    </row>
    <row r="428" spans="1:12" ht="49.5" customHeight="1" x14ac:dyDescent="0.25">
      <c r="A428" s="272">
        <v>52</v>
      </c>
      <c r="B428" s="285" t="s">
        <v>82</v>
      </c>
      <c r="C428" s="285"/>
      <c r="D428" s="272" t="s">
        <v>6</v>
      </c>
      <c r="E428" s="272"/>
      <c r="F428" s="13">
        <f>SUM(F429:F431)</f>
        <v>195</v>
      </c>
      <c r="G428" s="13">
        <f>SUM(G429:G431)</f>
        <v>390</v>
      </c>
      <c r="H428" s="13">
        <f t="shared" si="6"/>
        <v>292.5</v>
      </c>
      <c r="I428" s="71">
        <v>6000</v>
      </c>
      <c r="J428" s="130">
        <v>5</v>
      </c>
      <c r="K428" s="12">
        <f>(H428*J428)/I428</f>
        <v>0.24374999999999999</v>
      </c>
      <c r="L428" s="191"/>
    </row>
    <row r="429" spans="1:12" ht="16.5" hidden="1" customHeight="1" x14ac:dyDescent="0.25">
      <c r="A429" s="272"/>
      <c r="B429" s="14" t="s">
        <v>3</v>
      </c>
      <c r="C429" s="185" t="s">
        <v>10</v>
      </c>
      <c r="D429" s="272"/>
      <c r="E429" s="272"/>
      <c r="F429" s="71">
        <v>120</v>
      </c>
      <c r="G429" s="6">
        <v>240</v>
      </c>
      <c r="H429" s="13">
        <f t="shared" si="6"/>
        <v>180</v>
      </c>
      <c r="I429" s="71"/>
      <c r="J429" s="130"/>
      <c r="K429" s="12"/>
      <c r="L429" s="191"/>
    </row>
    <row r="430" spans="1:12" ht="16.5" hidden="1" customHeight="1" x14ac:dyDescent="0.25">
      <c r="A430" s="272"/>
      <c r="B430" s="14" t="s">
        <v>3</v>
      </c>
      <c r="C430" s="185" t="s">
        <v>9</v>
      </c>
      <c r="D430" s="272"/>
      <c r="E430" s="272"/>
      <c r="F430" s="71">
        <v>60</v>
      </c>
      <c r="G430" s="6">
        <v>120</v>
      </c>
      <c r="H430" s="13">
        <f t="shared" si="6"/>
        <v>90</v>
      </c>
      <c r="I430" s="71"/>
      <c r="J430" s="130"/>
      <c r="K430" s="12"/>
      <c r="L430" s="191"/>
    </row>
    <row r="431" spans="1:12" ht="18.95" hidden="1" customHeight="1" x14ac:dyDescent="0.25">
      <c r="A431" s="273"/>
      <c r="B431" s="46" t="s">
        <v>3</v>
      </c>
      <c r="C431" s="189" t="s">
        <v>2</v>
      </c>
      <c r="D431" s="273"/>
      <c r="E431" s="273"/>
      <c r="F431" s="49">
        <v>15</v>
      </c>
      <c r="G431" s="52">
        <v>30</v>
      </c>
      <c r="H431" s="48">
        <f t="shared" si="6"/>
        <v>22.5</v>
      </c>
      <c r="I431" s="49"/>
      <c r="J431" s="194"/>
      <c r="K431" s="51"/>
      <c r="L431" s="192"/>
    </row>
    <row r="432" spans="1:12" ht="49.5" customHeight="1" x14ac:dyDescent="0.25">
      <c r="A432" s="272">
        <v>53</v>
      </c>
      <c r="B432" s="285" t="s">
        <v>103</v>
      </c>
      <c r="C432" s="285"/>
      <c r="D432" s="272" t="s">
        <v>6</v>
      </c>
      <c r="E432" s="272"/>
      <c r="F432" s="13">
        <f>SUM(F433:F435)</f>
        <v>80</v>
      </c>
      <c r="G432" s="13">
        <f>SUM(G433:G435)</f>
        <v>640</v>
      </c>
      <c r="H432" s="13">
        <f t="shared" si="6"/>
        <v>360</v>
      </c>
      <c r="I432" s="43">
        <v>6000</v>
      </c>
      <c r="J432" s="42">
        <v>5</v>
      </c>
      <c r="K432" s="12">
        <f>(H432*J432)/I432</f>
        <v>0.3</v>
      </c>
      <c r="L432" s="288" t="s">
        <v>846</v>
      </c>
    </row>
    <row r="433" spans="1:12" ht="30" hidden="1" x14ac:dyDescent="0.25">
      <c r="A433" s="272"/>
      <c r="B433" s="14" t="s">
        <v>3</v>
      </c>
      <c r="C433" s="41" t="s">
        <v>39</v>
      </c>
      <c r="D433" s="272"/>
      <c r="E433" s="272"/>
      <c r="F433" s="43">
        <v>5</v>
      </c>
      <c r="G433" s="6">
        <v>10</v>
      </c>
      <c r="H433" s="13">
        <f t="shared" si="6"/>
        <v>7.5</v>
      </c>
      <c r="I433" s="43"/>
      <c r="J433" s="42"/>
      <c r="K433" s="12"/>
      <c r="L433" s="288"/>
    </row>
    <row r="434" spans="1:12" hidden="1" x14ac:dyDescent="0.25">
      <c r="A434" s="272"/>
      <c r="B434" s="14" t="s">
        <v>3</v>
      </c>
      <c r="C434" s="41" t="s">
        <v>38</v>
      </c>
      <c r="D434" s="272"/>
      <c r="E434" s="272"/>
      <c r="F434" s="43">
        <v>60</v>
      </c>
      <c r="G434" s="6">
        <v>600</v>
      </c>
      <c r="H434" s="13">
        <f t="shared" si="6"/>
        <v>330</v>
      </c>
      <c r="I434" s="43"/>
      <c r="J434" s="42"/>
      <c r="K434" s="12"/>
      <c r="L434" s="288"/>
    </row>
    <row r="435" spans="1:12" ht="30" hidden="1" x14ac:dyDescent="0.25">
      <c r="A435" s="272"/>
      <c r="B435" s="14" t="s">
        <v>3</v>
      </c>
      <c r="C435" s="201" t="s">
        <v>41</v>
      </c>
      <c r="D435" s="272"/>
      <c r="E435" s="272"/>
      <c r="F435" s="71">
        <v>15</v>
      </c>
      <c r="G435" s="6">
        <v>30</v>
      </c>
      <c r="H435" s="13">
        <f t="shared" si="6"/>
        <v>22.5</v>
      </c>
      <c r="I435" s="71"/>
      <c r="J435" s="130"/>
      <c r="K435" s="12"/>
      <c r="L435" s="288"/>
    </row>
    <row r="436" spans="1:12" x14ac:dyDescent="0.25">
      <c r="A436" s="286" t="s">
        <v>845</v>
      </c>
      <c r="B436" s="286"/>
      <c r="C436" s="286"/>
      <c r="D436" s="286"/>
      <c r="E436" s="286"/>
      <c r="F436" s="286"/>
      <c r="G436" s="286"/>
      <c r="H436" s="286"/>
      <c r="I436" s="286"/>
      <c r="J436" s="286"/>
      <c r="K436" s="8">
        <f>SUM(K12:K435)</f>
        <v>5.0323263888888894</v>
      </c>
      <c r="L436" s="9"/>
    </row>
    <row r="437" spans="1:12" x14ac:dyDescent="0.25">
      <c r="A437" s="287" t="s">
        <v>844</v>
      </c>
      <c r="B437" s="287"/>
      <c r="C437" s="287"/>
      <c r="D437" s="287"/>
      <c r="E437" s="287"/>
      <c r="F437" s="287"/>
      <c r="G437" s="287"/>
      <c r="H437" s="287"/>
      <c r="I437" s="287"/>
      <c r="J437" s="287"/>
      <c r="K437" s="250">
        <f>ROUND(K436,0)</f>
        <v>5</v>
      </c>
      <c r="L437" s="251"/>
    </row>
    <row r="438" spans="1:12" x14ac:dyDescent="0.25">
      <c r="A438" s="4"/>
      <c r="B438" s="4"/>
      <c r="C438" s="2"/>
      <c r="D438" s="5"/>
      <c r="E438" s="4"/>
      <c r="F438" s="4"/>
      <c r="G438" s="4"/>
      <c r="H438" s="3"/>
      <c r="I438" s="3"/>
      <c r="J438" s="3"/>
      <c r="K438" s="3"/>
      <c r="L438" s="2"/>
    </row>
    <row r="439" spans="1:12" ht="30" x14ac:dyDescent="0.25">
      <c r="A439" s="4"/>
      <c r="B439" s="4"/>
      <c r="C439" s="2" t="s">
        <v>843</v>
      </c>
      <c r="D439" s="5" t="s">
        <v>29</v>
      </c>
      <c r="E439" s="28">
        <f>K100+K108+K116+0.02+K380+0.01</f>
        <v>0.70104166666666679</v>
      </c>
      <c r="F439" s="4"/>
      <c r="G439" s="4"/>
      <c r="H439" s="3"/>
      <c r="I439" s="3"/>
      <c r="J439" s="3"/>
      <c r="K439" s="3"/>
      <c r="L439" s="2"/>
    </row>
    <row r="440" spans="1:12" x14ac:dyDescent="0.25">
      <c r="A440" s="4"/>
      <c r="B440" s="4"/>
      <c r="C440" s="2" t="s">
        <v>842</v>
      </c>
      <c r="D440" s="5" t="s">
        <v>29</v>
      </c>
      <c r="E440" s="28">
        <f>K20+K36+K44+K52+K60+0.02+K28</f>
        <v>0.51864583333333336</v>
      </c>
      <c r="F440" s="28"/>
      <c r="G440" s="4"/>
      <c r="H440" s="3"/>
      <c r="I440" s="3"/>
      <c r="J440" s="3"/>
      <c r="K440" s="3"/>
      <c r="L440" s="2"/>
    </row>
    <row r="441" spans="1:12" x14ac:dyDescent="0.25">
      <c r="A441" s="4"/>
      <c r="B441" s="4"/>
      <c r="C441" s="2" t="s">
        <v>841</v>
      </c>
      <c r="D441" s="5" t="s">
        <v>29</v>
      </c>
      <c r="E441" s="28">
        <f>K68+K76+K84+K92+0.01</f>
        <v>0.40239583333333334</v>
      </c>
      <c r="F441" s="4"/>
      <c r="G441" s="4"/>
      <c r="H441" s="3"/>
      <c r="I441" s="3"/>
      <c r="J441" s="3"/>
      <c r="K441" s="3"/>
      <c r="L441" s="2"/>
    </row>
    <row r="442" spans="1:12" x14ac:dyDescent="0.25">
      <c r="A442" s="4"/>
      <c r="B442" s="4"/>
      <c r="C442" s="2" t="s">
        <v>840</v>
      </c>
      <c r="D442" s="5" t="s">
        <v>29</v>
      </c>
      <c r="E442" s="28">
        <f>K322+K372</f>
        <v>0.15000000000000002</v>
      </c>
      <c r="F442" s="28"/>
      <c r="G442" s="4"/>
      <c r="H442" s="3"/>
      <c r="I442" s="3"/>
      <c r="J442" s="3"/>
      <c r="K442" s="3"/>
      <c r="L442" s="2"/>
    </row>
    <row r="443" spans="1:12" x14ac:dyDescent="0.25">
      <c r="A443" s="4"/>
      <c r="B443" s="4"/>
      <c r="C443" s="2" t="s">
        <v>839</v>
      </c>
      <c r="D443" s="5" t="s">
        <v>29</v>
      </c>
      <c r="E443" s="28">
        <f>K125+K134+K142+K150+K158+K166+K174+K182+0.02+K191+K199</f>
        <v>0.56055555555555558</v>
      </c>
      <c r="F443" s="28"/>
      <c r="G443" s="4"/>
      <c r="H443" s="3"/>
      <c r="I443" s="3"/>
      <c r="J443" s="3"/>
      <c r="K443" s="3"/>
      <c r="L443" s="2"/>
    </row>
    <row r="444" spans="1:12" x14ac:dyDescent="0.25">
      <c r="A444" s="4"/>
      <c r="B444" s="4"/>
      <c r="C444" s="2" t="s">
        <v>838</v>
      </c>
      <c r="D444" s="5" t="s">
        <v>29</v>
      </c>
      <c r="E444" s="28">
        <f>K208+K216+K224+K232+K240+K248+K257+K265+K273+K281+K289+0.01</f>
        <v>0.74437500000000001</v>
      </c>
      <c r="F444" s="4"/>
      <c r="G444" s="4"/>
      <c r="H444" s="3"/>
      <c r="I444" s="3"/>
      <c r="J444" s="3"/>
      <c r="K444" s="3"/>
      <c r="L444" s="2"/>
    </row>
    <row r="445" spans="1:12" x14ac:dyDescent="0.25">
      <c r="A445" s="4"/>
      <c r="B445" s="4"/>
      <c r="C445" s="2" t="s">
        <v>837</v>
      </c>
      <c r="D445" s="5" t="s">
        <v>29</v>
      </c>
      <c r="E445" s="28">
        <f>K297+K305+K314+K364+0.01</f>
        <v>0.32000000000000006</v>
      </c>
      <c r="F445" s="4"/>
      <c r="G445" s="4"/>
      <c r="H445" s="3"/>
      <c r="I445" s="3"/>
      <c r="J445" s="3"/>
      <c r="K445" s="3"/>
      <c r="L445" s="2"/>
    </row>
    <row r="446" spans="1:12" x14ac:dyDescent="0.25">
      <c r="A446" s="4"/>
      <c r="B446" s="4"/>
      <c r="C446" s="2" t="s">
        <v>836</v>
      </c>
      <c r="D446" s="5" t="s">
        <v>29</v>
      </c>
      <c r="E446" s="28">
        <f xml:space="preserve"> K330+K339+K348+K356+0.02+K409+K420</f>
        <v>0.89468750000000008</v>
      </c>
      <c r="F446" s="4"/>
      <c r="G446" s="4"/>
      <c r="H446" s="3"/>
      <c r="I446" s="3"/>
      <c r="J446" s="3"/>
      <c r="K446" s="3"/>
      <c r="L446" s="2"/>
    </row>
    <row r="447" spans="1:12" x14ac:dyDescent="0.25">
      <c r="A447" s="4"/>
      <c r="B447" s="4"/>
      <c r="C447" s="2"/>
      <c r="D447" s="5"/>
      <c r="E447" s="4"/>
      <c r="F447" s="4"/>
      <c r="G447" s="4"/>
      <c r="H447" s="3"/>
      <c r="I447" s="3"/>
      <c r="J447" s="3"/>
      <c r="K447" s="3"/>
      <c r="L447" s="2"/>
    </row>
    <row r="448" spans="1:12" ht="20.25" customHeight="1" x14ac:dyDescent="0.25">
      <c r="A448" s="4"/>
      <c r="B448" s="4"/>
      <c r="C448" s="29" t="s">
        <v>835</v>
      </c>
      <c r="D448" s="5"/>
      <c r="E448" s="4"/>
      <c r="F448" s="4"/>
      <c r="G448" s="4"/>
      <c r="H448" s="3"/>
      <c r="I448" s="3"/>
      <c r="J448" s="3"/>
      <c r="K448" s="3"/>
      <c r="L448" s="2"/>
    </row>
    <row r="449" spans="1:12" ht="32.25" customHeight="1" x14ac:dyDescent="0.25">
      <c r="A449" s="4"/>
      <c r="B449" s="4">
        <v>1</v>
      </c>
      <c r="C449" s="2" t="s">
        <v>834</v>
      </c>
      <c r="D449" s="5" t="s">
        <v>29</v>
      </c>
      <c r="E449" s="28">
        <f>E440+E441</f>
        <v>0.92104166666666676</v>
      </c>
      <c r="F449" s="4"/>
      <c r="G449" s="4"/>
      <c r="H449" s="3"/>
      <c r="I449" s="3"/>
      <c r="J449" s="3"/>
      <c r="K449" s="3"/>
      <c r="L449" s="2"/>
    </row>
    <row r="450" spans="1:12" x14ac:dyDescent="0.25">
      <c r="A450" s="4"/>
      <c r="B450" s="4">
        <v>2</v>
      </c>
      <c r="C450" s="2" t="s">
        <v>833</v>
      </c>
      <c r="D450" s="5" t="s">
        <v>29</v>
      </c>
      <c r="E450" s="28">
        <f>E446</f>
        <v>0.89468750000000008</v>
      </c>
      <c r="F450" s="4"/>
      <c r="G450" s="4"/>
      <c r="H450" s="3"/>
      <c r="I450" s="3"/>
      <c r="J450" s="3"/>
      <c r="K450" s="3"/>
      <c r="L450" s="2"/>
    </row>
    <row r="451" spans="1:12" ht="30" x14ac:dyDescent="0.25">
      <c r="A451" s="4"/>
      <c r="B451" s="4">
        <v>3</v>
      </c>
      <c r="C451" s="2" t="s">
        <v>832</v>
      </c>
      <c r="D451" s="5" t="s">
        <v>29</v>
      </c>
      <c r="E451" s="28">
        <f>E443+E445</f>
        <v>0.88055555555555565</v>
      </c>
      <c r="F451" s="4"/>
      <c r="G451" s="4"/>
      <c r="H451" s="3"/>
      <c r="I451" s="3"/>
      <c r="J451" s="3"/>
      <c r="K451" s="3"/>
      <c r="L451" s="2"/>
    </row>
    <row r="452" spans="1:12" ht="18.75" customHeight="1" x14ac:dyDescent="0.25">
      <c r="A452" s="4"/>
      <c r="B452" s="4">
        <v>4</v>
      </c>
      <c r="C452" s="2" t="s">
        <v>831</v>
      </c>
      <c r="D452" s="5" t="s">
        <v>29</v>
      </c>
      <c r="E452" s="28">
        <f>E444</f>
        <v>0.74437500000000001</v>
      </c>
      <c r="F452" s="4"/>
      <c r="G452" s="4"/>
      <c r="H452" s="3"/>
      <c r="I452" s="3"/>
      <c r="J452" s="3"/>
      <c r="K452" s="3"/>
      <c r="L452" s="2"/>
    </row>
    <row r="453" spans="1:12" ht="36" customHeight="1" x14ac:dyDescent="0.25">
      <c r="A453" s="4"/>
      <c r="B453" s="4">
        <v>5</v>
      </c>
      <c r="C453" s="2" t="s">
        <v>830</v>
      </c>
      <c r="D453" s="5" t="s">
        <v>29</v>
      </c>
      <c r="E453" s="28">
        <f>E439+E442</f>
        <v>0.85104166666666681</v>
      </c>
      <c r="F453" s="4"/>
      <c r="G453" s="4"/>
      <c r="H453" s="3"/>
      <c r="I453" s="3"/>
      <c r="J453" s="3"/>
      <c r="K453" s="3"/>
      <c r="L453" s="2"/>
    </row>
    <row r="454" spans="1:12" ht="36" customHeight="1" x14ac:dyDescent="0.25">
      <c r="A454" s="4"/>
      <c r="B454" s="4"/>
      <c r="C454" s="2"/>
      <c r="D454" s="5"/>
      <c r="E454" s="28"/>
      <c r="F454" s="4"/>
      <c r="G454" s="4"/>
      <c r="H454" s="3"/>
      <c r="I454" s="3"/>
      <c r="J454" s="3"/>
      <c r="K454" s="3"/>
      <c r="L454" s="2"/>
    </row>
  </sheetData>
  <mergeCells count="492">
    <mergeCell ref="A436:J436"/>
    <mergeCell ref="A437:J437"/>
    <mergeCell ref="L432:L435"/>
    <mergeCell ref="D433:E433"/>
    <mergeCell ref="D434:E434"/>
    <mergeCell ref="D435:E435"/>
    <mergeCell ref="D425:E425"/>
    <mergeCell ref="D426:E426"/>
    <mergeCell ref="D427:E427"/>
    <mergeCell ref="A432:A435"/>
    <mergeCell ref="B432:C432"/>
    <mergeCell ref="D432:E432"/>
    <mergeCell ref="B420:C420"/>
    <mergeCell ref="D420:E420"/>
    <mergeCell ref="D421:E421"/>
    <mergeCell ref="D422:E422"/>
    <mergeCell ref="D423:E423"/>
    <mergeCell ref="D424:E424"/>
    <mergeCell ref="A428:A431"/>
    <mergeCell ref="B428:C428"/>
    <mergeCell ref="D428:E428"/>
    <mergeCell ref="D429:E429"/>
    <mergeCell ref="D430:E430"/>
    <mergeCell ref="D431:E431"/>
    <mergeCell ref="D411:E411"/>
    <mergeCell ref="D412:E412"/>
    <mergeCell ref="D413:E413"/>
    <mergeCell ref="D414:E414"/>
    <mergeCell ref="D415:E415"/>
    <mergeCell ref="D416:E416"/>
    <mergeCell ref="D417:E417"/>
    <mergeCell ref="D418:E418"/>
    <mergeCell ref="D419:E419"/>
    <mergeCell ref="D403:E403"/>
    <mergeCell ref="D404:E404"/>
    <mergeCell ref="D405:E405"/>
    <mergeCell ref="D406:E406"/>
    <mergeCell ref="D407:E407"/>
    <mergeCell ref="D408:E408"/>
    <mergeCell ref="B409:C409"/>
    <mergeCell ref="D409:E409"/>
    <mergeCell ref="D410:E410"/>
    <mergeCell ref="B395:C395"/>
    <mergeCell ref="D395:E395"/>
    <mergeCell ref="D396:E396"/>
    <mergeCell ref="D397:E397"/>
    <mergeCell ref="D398:E398"/>
    <mergeCell ref="D399:E399"/>
    <mergeCell ref="D400:E400"/>
    <mergeCell ref="D401:E401"/>
    <mergeCell ref="B402:C402"/>
    <mergeCell ref="D402:E402"/>
    <mergeCell ref="D371:E371"/>
    <mergeCell ref="B372:C372"/>
    <mergeCell ref="D391:E391"/>
    <mergeCell ref="D392:E392"/>
    <mergeCell ref="D393:E393"/>
    <mergeCell ref="D394:E394"/>
    <mergeCell ref="B380:C380"/>
    <mergeCell ref="D380:E380"/>
    <mergeCell ref="D381:E381"/>
    <mergeCell ref="D382:E382"/>
    <mergeCell ref="D383:E383"/>
    <mergeCell ref="D384:E384"/>
    <mergeCell ref="D385:E385"/>
    <mergeCell ref="D386:E386"/>
    <mergeCell ref="D387:E387"/>
    <mergeCell ref="B388:C388"/>
    <mergeCell ref="D388:E388"/>
    <mergeCell ref="D389:E389"/>
    <mergeCell ref="D390:E390"/>
    <mergeCell ref="D375:E375"/>
    <mergeCell ref="D376:E376"/>
    <mergeCell ref="D377:E377"/>
    <mergeCell ref="D378:E378"/>
    <mergeCell ref="D379:E379"/>
    <mergeCell ref="D372:E372"/>
    <mergeCell ref="D373:E373"/>
    <mergeCell ref="D374:E374"/>
    <mergeCell ref="B348:C348"/>
    <mergeCell ref="D348:E348"/>
    <mergeCell ref="D349:E349"/>
    <mergeCell ref="D350:E350"/>
    <mergeCell ref="D351:E351"/>
    <mergeCell ref="D352:E352"/>
    <mergeCell ref="D353:E353"/>
    <mergeCell ref="D354:E354"/>
    <mergeCell ref="D361:E361"/>
    <mergeCell ref="D362:E362"/>
    <mergeCell ref="D363:E363"/>
    <mergeCell ref="B356:C356"/>
    <mergeCell ref="D356:E356"/>
    <mergeCell ref="B364:C364"/>
    <mergeCell ref="D364:E364"/>
    <mergeCell ref="D365:E365"/>
    <mergeCell ref="D366:E366"/>
    <mergeCell ref="D367:E367"/>
    <mergeCell ref="D368:E368"/>
    <mergeCell ref="D369:E369"/>
    <mergeCell ref="D370:E370"/>
    <mergeCell ref="B330:C330"/>
    <mergeCell ref="D330:E330"/>
    <mergeCell ref="D331:E331"/>
    <mergeCell ref="D332:E332"/>
    <mergeCell ref="D333:E333"/>
    <mergeCell ref="D342:E342"/>
    <mergeCell ref="B339:C339"/>
    <mergeCell ref="D339:E339"/>
    <mergeCell ref="D340:E340"/>
    <mergeCell ref="D341:E341"/>
    <mergeCell ref="D343:E343"/>
    <mergeCell ref="D344:E344"/>
    <mergeCell ref="D345:E345"/>
    <mergeCell ref="D346:E346"/>
    <mergeCell ref="D347:E347"/>
    <mergeCell ref="D359:E359"/>
    <mergeCell ref="D360:E360"/>
    <mergeCell ref="D322:E322"/>
    <mergeCell ref="D323:E323"/>
    <mergeCell ref="D324:E324"/>
    <mergeCell ref="D325:E325"/>
    <mergeCell ref="D355:E355"/>
    <mergeCell ref="D313:E313"/>
    <mergeCell ref="D337:E337"/>
    <mergeCell ref="D338:E338"/>
    <mergeCell ref="D314:E314"/>
    <mergeCell ref="D315:E315"/>
    <mergeCell ref="D316:E316"/>
    <mergeCell ref="D317:E317"/>
    <mergeCell ref="D318:E318"/>
    <mergeCell ref="D319:E319"/>
    <mergeCell ref="D320:E320"/>
    <mergeCell ref="D321:E321"/>
    <mergeCell ref="D335:E335"/>
    <mergeCell ref="D336:E336"/>
    <mergeCell ref="D326:E326"/>
    <mergeCell ref="D327:E327"/>
    <mergeCell ref="D328:E328"/>
    <mergeCell ref="D329:E329"/>
    <mergeCell ref="D312:E312"/>
    <mergeCell ref="D357:E357"/>
    <mergeCell ref="D358:E358"/>
    <mergeCell ref="B289:C289"/>
    <mergeCell ref="D289:E289"/>
    <mergeCell ref="D306:E306"/>
    <mergeCell ref="D307:E307"/>
    <mergeCell ref="D308:E308"/>
    <mergeCell ref="D309:E309"/>
    <mergeCell ref="D310:E310"/>
    <mergeCell ref="D311:E311"/>
    <mergeCell ref="D334:E334"/>
    <mergeCell ref="B314:C314"/>
    <mergeCell ref="B322:C322"/>
    <mergeCell ref="B305:C305"/>
    <mergeCell ref="D305:E305"/>
    <mergeCell ref="D295:E295"/>
    <mergeCell ref="D302:E302"/>
    <mergeCell ref="D303:E303"/>
    <mergeCell ref="D304:E304"/>
    <mergeCell ref="D296:E296"/>
    <mergeCell ref="D301:E301"/>
    <mergeCell ref="B297:C297"/>
    <mergeCell ref="D297:E297"/>
    <mergeCell ref="D298:E298"/>
    <mergeCell ref="D299:E299"/>
    <mergeCell ref="D300:E300"/>
    <mergeCell ref="B273:C273"/>
    <mergeCell ref="D273:E273"/>
    <mergeCell ref="D274:E274"/>
    <mergeCell ref="D275:E275"/>
    <mergeCell ref="D276:E276"/>
    <mergeCell ref="D277:E277"/>
    <mergeCell ref="D278:E278"/>
    <mergeCell ref="D279:E279"/>
    <mergeCell ref="B281:C281"/>
    <mergeCell ref="D281:E281"/>
    <mergeCell ref="D290:E290"/>
    <mergeCell ref="D291:E291"/>
    <mergeCell ref="D292:E292"/>
    <mergeCell ref="D293:E293"/>
    <mergeCell ref="D294:E294"/>
    <mergeCell ref="D285:E285"/>
    <mergeCell ref="D286:E286"/>
    <mergeCell ref="D287:E287"/>
    <mergeCell ref="D288:E288"/>
    <mergeCell ref="D268:E268"/>
    <mergeCell ref="D269:E269"/>
    <mergeCell ref="D270:E270"/>
    <mergeCell ref="D271:E271"/>
    <mergeCell ref="D280:E280"/>
    <mergeCell ref="D272:E272"/>
    <mergeCell ref="D282:E282"/>
    <mergeCell ref="D283:E283"/>
    <mergeCell ref="D284:E284"/>
    <mergeCell ref="D252:E252"/>
    <mergeCell ref="D253:E253"/>
    <mergeCell ref="D254:E254"/>
    <mergeCell ref="B265:C265"/>
    <mergeCell ref="D265:E265"/>
    <mergeCell ref="D266:E266"/>
    <mergeCell ref="D267:E267"/>
    <mergeCell ref="D263:E263"/>
    <mergeCell ref="D264:E264"/>
    <mergeCell ref="D255:E255"/>
    <mergeCell ref="D256:E256"/>
    <mergeCell ref="B257:C257"/>
    <mergeCell ref="D257:E257"/>
    <mergeCell ref="D258:E258"/>
    <mergeCell ref="D259:E259"/>
    <mergeCell ref="D260:E260"/>
    <mergeCell ref="D261:E261"/>
    <mergeCell ref="D262:E262"/>
    <mergeCell ref="D250:E250"/>
    <mergeCell ref="D251:E251"/>
    <mergeCell ref="D246:E246"/>
    <mergeCell ref="D247:E247"/>
    <mergeCell ref="B248:C248"/>
    <mergeCell ref="D248:E248"/>
    <mergeCell ref="D249:E249"/>
    <mergeCell ref="D239:E239"/>
    <mergeCell ref="B240:C240"/>
    <mergeCell ref="D240:E240"/>
    <mergeCell ref="D241:E241"/>
    <mergeCell ref="D242:E242"/>
    <mergeCell ref="D243:E243"/>
    <mergeCell ref="D244:E244"/>
    <mergeCell ref="D245:E245"/>
    <mergeCell ref="D223:E223"/>
    <mergeCell ref="B224:C224"/>
    <mergeCell ref="D224:E224"/>
    <mergeCell ref="D225:E225"/>
    <mergeCell ref="D226:E226"/>
    <mergeCell ref="D227:E227"/>
    <mergeCell ref="D228:E228"/>
    <mergeCell ref="D229:E229"/>
    <mergeCell ref="D238:E238"/>
    <mergeCell ref="D230:E230"/>
    <mergeCell ref="D231:E231"/>
    <mergeCell ref="B232:C232"/>
    <mergeCell ref="D232:E232"/>
    <mergeCell ref="D233:E233"/>
    <mergeCell ref="D234:E234"/>
    <mergeCell ref="D235:E235"/>
    <mergeCell ref="D236:E236"/>
    <mergeCell ref="D237:E237"/>
    <mergeCell ref="D198:E198"/>
    <mergeCell ref="B199:C199"/>
    <mergeCell ref="D199:E199"/>
    <mergeCell ref="D200:E200"/>
    <mergeCell ref="D201:E201"/>
    <mergeCell ref="D202:E202"/>
    <mergeCell ref="D203:E203"/>
    <mergeCell ref="D204:E204"/>
    <mergeCell ref="D213:E213"/>
    <mergeCell ref="D222:E222"/>
    <mergeCell ref="D205:E205"/>
    <mergeCell ref="D206:E206"/>
    <mergeCell ref="D207:E207"/>
    <mergeCell ref="B208:C208"/>
    <mergeCell ref="D208:E208"/>
    <mergeCell ref="D209:E209"/>
    <mergeCell ref="D210:E210"/>
    <mergeCell ref="D211:E211"/>
    <mergeCell ref="D212:E212"/>
    <mergeCell ref="D221:E221"/>
    <mergeCell ref="D214:E214"/>
    <mergeCell ref="D215:E215"/>
    <mergeCell ref="B216:C216"/>
    <mergeCell ref="D216:E216"/>
    <mergeCell ref="D217:E217"/>
    <mergeCell ref="D218:E218"/>
    <mergeCell ref="D219:E219"/>
    <mergeCell ref="D220:E220"/>
    <mergeCell ref="B191:C191"/>
    <mergeCell ref="D191:E191"/>
    <mergeCell ref="D192:E192"/>
    <mergeCell ref="D193:E193"/>
    <mergeCell ref="D194:E194"/>
    <mergeCell ref="B158:C158"/>
    <mergeCell ref="D158:E158"/>
    <mergeCell ref="D164:E164"/>
    <mergeCell ref="D165:E165"/>
    <mergeCell ref="D169:E169"/>
    <mergeCell ref="D170:E170"/>
    <mergeCell ref="D171:E171"/>
    <mergeCell ref="D172:E172"/>
    <mergeCell ref="B174:C174"/>
    <mergeCell ref="D174:E174"/>
    <mergeCell ref="D175:E175"/>
    <mergeCell ref="D176:E176"/>
    <mergeCell ref="D177:E177"/>
    <mergeCell ref="D178:E178"/>
    <mergeCell ref="D187:E187"/>
    <mergeCell ref="D188:E188"/>
    <mergeCell ref="D189:E189"/>
    <mergeCell ref="B182:C182"/>
    <mergeCell ref="D182:E182"/>
    <mergeCell ref="D185:E185"/>
    <mergeCell ref="D186:E186"/>
    <mergeCell ref="D179:E179"/>
    <mergeCell ref="D180:E180"/>
    <mergeCell ref="D181:E181"/>
    <mergeCell ref="D159:E159"/>
    <mergeCell ref="D160:E160"/>
    <mergeCell ref="D161:E161"/>
    <mergeCell ref="D162:E162"/>
    <mergeCell ref="D163:E163"/>
    <mergeCell ref="D195:E195"/>
    <mergeCell ref="D196:E196"/>
    <mergeCell ref="D197:E197"/>
    <mergeCell ref="D190:E190"/>
    <mergeCell ref="D173:E173"/>
    <mergeCell ref="B142:C142"/>
    <mergeCell ref="D142:E142"/>
    <mergeCell ref="D143:E143"/>
    <mergeCell ref="D144:E144"/>
    <mergeCell ref="D153:E153"/>
    <mergeCell ref="D154:E154"/>
    <mergeCell ref="D155:E155"/>
    <mergeCell ref="D156:E156"/>
    <mergeCell ref="D157:E157"/>
    <mergeCell ref="B166:C166"/>
    <mergeCell ref="D166:E166"/>
    <mergeCell ref="D167:E167"/>
    <mergeCell ref="D168:E168"/>
    <mergeCell ref="B150:C150"/>
    <mergeCell ref="D150:E150"/>
    <mergeCell ref="D151:E151"/>
    <mergeCell ref="D152:E152"/>
    <mergeCell ref="D183:E183"/>
    <mergeCell ref="D184:E184"/>
    <mergeCell ref="B125:C125"/>
    <mergeCell ref="D125:E125"/>
    <mergeCell ref="D126:E126"/>
    <mergeCell ref="D127:E127"/>
    <mergeCell ref="D145:E145"/>
    <mergeCell ref="D146:E146"/>
    <mergeCell ref="D147:E147"/>
    <mergeCell ref="D148:E148"/>
    <mergeCell ref="D149:E149"/>
    <mergeCell ref="B134:C134"/>
    <mergeCell ref="D134:E134"/>
    <mergeCell ref="D135:E135"/>
    <mergeCell ref="D136:E136"/>
    <mergeCell ref="D137:E137"/>
    <mergeCell ref="D138:E138"/>
    <mergeCell ref="D139:E139"/>
    <mergeCell ref="D140:E140"/>
    <mergeCell ref="D141:E141"/>
    <mergeCell ref="D128:E128"/>
    <mergeCell ref="D129:E129"/>
    <mergeCell ref="D130:E130"/>
    <mergeCell ref="D131:E131"/>
    <mergeCell ref="D132:E132"/>
    <mergeCell ref="D133:E133"/>
    <mergeCell ref="D124:E124"/>
    <mergeCell ref="D117:E117"/>
    <mergeCell ref="D118:E118"/>
    <mergeCell ref="D119:E119"/>
    <mergeCell ref="D120:E120"/>
    <mergeCell ref="D121:E121"/>
    <mergeCell ref="D122:E122"/>
    <mergeCell ref="D123:E123"/>
    <mergeCell ref="B100:C100"/>
    <mergeCell ref="D100:E100"/>
    <mergeCell ref="D101:E101"/>
    <mergeCell ref="D102:E102"/>
    <mergeCell ref="D103:E103"/>
    <mergeCell ref="D104:E104"/>
    <mergeCell ref="D105:E105"/>
    <mergeCell ref="D113:E113"/>
    <mergeCell ref="D114:E114"/>
    <mergeCell ref="B116:C116"/>
    <mergeCell ref="D116:E116"/>
    <mergeCell ref="B108:C108"/>
    <mergeCell ref="D108:E108"/>
    <mergeCell ref="D109:E109"/>
    <mergeCell ref="D110:E110"/>
    <mergeCell ref="D111:E111"/>
    <mergeCell ref="D112:E112"/>
    <mergeCell ref="D107:E107"/>
    <mergeCell ref="D115:E115"/>
    <mergeCell ref="D78:E78"/>
    <mergeCell ref="D79:E79"/>
    <mergeCell ref="D80:E80"/>
    <mergeCell ref="D81:E81"/>
    <mergeCell ref="D82:E82"/>
    <mergeCell ref="D99:E99"/>
    <mergeCell ref="B92:C92"/>
    <mergeCell ref="D92:E92"/>
    <mergeCell ref="D93:E93"/>
    <mergeCell ref="D94:E94"/>
    <mergeCell ref="D95:E95"/>
    <mergeCell ref="D96:E96"/>
    <mergeCell ref="D97:E97"/>
    <mergeCell ref="D98:E98"/>
    <mergeCell ref="D106:E106"/>
    <mergeCell ref="D73:E73"/>
    <mergeCell ref="D74:E74"/>
    <mergeCell ref="D91:E91"/>
    <mergeCell ref="B60:C60"/>
    <mergeCell ref="D60:E60"/>
    <mergeCell ref="D61:E61"/>
    <mergeCell ref="D62:E62"/>
    <mergeCell ref="D63:E63"/>
    <mergeCell ref="D64:E64"/>
    <mergeCell ref="D65:E65"/>
    <mergeCell ref="D66:E66"/>
    <mergeCell ref="D83:E83"/>
    <mergeCell ref="B84:C84"/>
    <mergeCell ref="D84:E84"/>
    <mergeCell ref="D85:E85"/>
    <mergeCell ref="D86:E86"/>
    <mergeCell ref="D87:E87"/>
    <mergeCell ref="D88:E88"/>
    <mergeCell ref="D89:E89"/>
    <mergeCell ref="D90:E90"/>
    <mergeCell ref="B76:C76"/>
    <mergeCell ref="D76:E76"/>
    <mergeCell ref="D77:E77"/>
    <mergeCell ref="D49:E49"/>
    <mergeCell ref="D50:E50"/>
    <mergeCell ref="D67:E67"/>
    <mergeCell ref="B68:C68"/>
    <mergeCell ref="D68:E68"/>
    <mergeCell ref="D69:E69"/>
    <mergeCell ref="D70:E70"/>
    <mergeCell ref="D71:E71"/>
    <mergeCell ref="D72:E72"/>
    <mergeCell ref="A1:L1"/>
    <mergeCell ref="E5:L8"/>
    <mergeCell ref="A10:A11"/>
    <mergeCell ref="B10:C11"/>
    <mergeCell ref="D10:E11"/>
    <mergeCell ref="F10:H10"/>
    <mergeCell ref="I10:I11"/>
    <mergeCell ref="J10:J11"/>
    <mergeCell ref="D39:E39"/>
    <mergeCell ref="D26:E26"/>
    <mergeCell ref="D27:E27"/>
    <mergeCell ref="D33:E33"/>
    <mergeCell ref="D34:E34"/>
    <mergeCell ref="D35:E35"/>
    <mergeCell ref="B36:C36"/>
    <mergeCell ref="D36:E36"/>
    <mergeCell ref="D37:E37"/>
    <mergeCell ref="D38:E38"/>
    <mergeCell ref="D31:E31"/>
    <mergeCell ref="D15:E15"/>
    <mergeCell ref="D16:E16"/>
    <mergeCell ref="D17:E17"/>
    <mergeCell ref="D18:E18"/>
    <mergeCell ref="D19:E19"/>
    <mergeCell ref="B28:C28"/>
    <mergeCell ref="D28:E28"/>
    <mergeCell ref="K10:K11"/>
    <mergeCell ref="L10:L11"/>
    <mergeCell ref="B12:C12"/>
    <mergeCell ref="D12:E12"/>
    <mergeCell ref="D13:E13"/>
    <mergeCell ref="D14:E14"/>
    <mergeCell ref="B20:C20"/>
    <mergeCell ref="D20:E20"/>
    <mergeCell ref="D21:E21"/>
    <mergeCell ref="D22:E22"/>
    <mergeCell ref="D23:E23"/>
    <mergeCell ref="D24:E24"/>
    <mergeCell ref="D25:E25"/>
    <mergeCell ref="D29:E29"/>
    <mergeCell ref="D30:E30"/>
    <mergeCell ref="D54:E54"/>
    <mergeCell ref="D55:E55"/>
    <mergeCell ref="D56:E56"/>
    <mergeCell ref="D57:E57"/>
    <mergeCell ref="D58:E58"/>
    <mergeCell ref="D75:E75"/>
    <mergeCell ref="B44:C44"/>
    <mergeCell ref="D44:E44"/>
    <mergeCell ref="D45:E45"/>
    <mergeCell ref="D32:E32"/>
    <mergeCell ref="D51:E51"/>
    <mergeCell ref="B52:C52"/>
    <mergeCell ref="D52:E52"/>
    <mergeCell ref="D53:E53"/>
    <mergeCell ref="D40:E40"/>
    <mergeCell ref="D41:E41"/>
    <mergeCell ref="D42:E42"/>
    <mergeCell ref="D43:E43"/>
    <mergeCell ref="D59:E59"/>
    <mergeCell ref="D46:E46"/>
    <mergeCell ref="D47:E47"/>
    <mergeCell ref="D48:E48"/>
  </mergeCells>
  <printOptions horizontalCentered="1"/>
  <pageMargins left="1.5748031496062993" right="1.1811023622047245" top="1.1811023622047245" bottom="1.1811023622047245" header="1.1811023622047201" footer="0"/>
  <pageSetup paperSize="9" scale="56" firstPageNumber="79" fitToHeight="0" orientation="portrait" r:id="rId1"/>
  <headerFooter differentOddEven="1">
    <oddHeader>&amp;L&amp;P</oddHeader>
    <evenHeader>&amp;R&amp;P</even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5"/>
  <sheetViews>
    <sheetView view="pageBreakPreview" zoomScale="89" zoomScaleNormal="100" zoomScaleSheetLayoutView="89" workbookViewId="0">
      <selection activeCell="G129" sqref="G129"/>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95" t="s">
        <v>36</v>
      </c>
      <c r="C1" s="23" t="s">
        <v>35</v>
      </c>
      <c r="D1" s="23" t="s">
        <v>29</v>
      </c>
      <c r="E1" s="296" t="s">
        <v>193</v>
      </c>
      <c r="F1" s="296"/>
      <c r="G1" s="296"/>
      <c r="H1" s="296"/>
      <c r="I1" s="296"/>
      <c r="J1" s="296"/>
      <c r="K1" s="296"/>
      <c r="L1" s="296"/>
    </row>
    <row r="2" spans="1:12" x14ac:dyDescent="0.25">
      <c r="A2" s="23"/>
      <c r="B2" s="95" t="s">
        <v>33</v>
      </c>
      <c r="C2" s="23" t="s">
        <v>32</v>
      </c>
      <c r="D2" s="23" t="s">
        <v>29</v>
      </c>
      <c r="E2" s="296" t="s">
        <v>829</v>
      </c>
      <c r="F2" s="296"/>
      <c r="G2" s="296"/>
      <c r="H2" s="296"/>
      <c r="I2" s="296"/>
      <c r="J2" s="296"/>
      <c r="K2" s="296"/>
      <c r="L2" s="296"/>
    </row>
    <row r="3" spans="1:12" x14ac:dyDescent="0.25">
      <c r="A3" s="23"/>
      <c r="B3" s="95" t="s">
        <v>31</v>
      </c>
      <c r="C3" s="23" t="s">
        <v>30</v>
      </c>
      <c r="D3" s="23" t="s">
        <v>29</v>
      </c>
      <c r="E3" s="276" t="s">
        <v>828</v>
      </c>
      <c r="F3" s="276"/>
      <c r="G3" s="276"/>
      <c r="H3" s="276"/>
      <c r="I3" s="276"/>
      <c r="J3" s="276"/>
      <c r="K3" s="276"/>
      <c r="L3" s="276"/>
    </row>
    <row r="4" spans="1:12" x14ac:dyDescent="0.25">
      <c r="A4" s="94"/>
      <c r="B4" s="90"/>
      <c r="C4" s="90"/>
      <c r="D4" s="90"/>
      <c r="E4" s="276"/>
      <c r="F4" s="276"/>
      <c r="G4" s="276"/>
      <c r="H4" s="276"/>
      <c r="I4" s="276"/>
      <c r="J4" s="276"/>
      <c r="K4" s="276"/>
      <c r="L4" s="276"/>
    </row>
    <row r="5" spans="1:12" x14ac:dyDescent="0.25">
      <c r="A5" s="94"/>
      <c r="B5" s="90"/>
      <c r="C5" s="90"/>
      <c r="D5" s="90"/>
      <c r="E5" s="276"/>
      <c r="F5" s="276"/>
      <c r="G5" s="276"/>
      <c r="H5" s="276"/>
      <c r="I5" s="276"/>
      <c r="J5" s="276"/>
      <c r="K5" s="276"/>
      <c r="L5" s="276"/>
    </row>
    <row r="6" spans="1:12" x14ac:dyDescent="0.25">
      <c r="A6" s="94"/>
      <c r="B6" s="90"/>
      <c r="C6" s="90"/>
      <c r="D6" s="90"/>
      <c r="E6" s="276"/>
      <c r="F6" s="276"/>
      <c r="G6" s="276"/>
      <c r="H6" s="276"/>
      <c r="I6" s="276"/>
      <c r="J6" s="276"/>
      <c r="K6" s="276"/>
      <c r="L6" s="276"/>
    </row>
    <row r="7" spans="1:12" x14ac:dyDescent="0.25">
      <c r="A7" s="72"/>
      <c r="B7" s="72"/>
      <c r="C7" s="72"/>
      <c r="D7" s="72"/>
      <c r="E7" s="95"/>
      <c r="F7" s="71"/>
      <c r="G7" s="71"/>
      <c r="H7" s="71"/>
      <c r="I7" s="71"/>
      <c r="J7" s="72"/>
      <c r="K7" s="72"/>
      <c r="L7" s="23"/>
    </row>
    <row r="8" spans="1:12" ht="33" customHeight="1" x14ac:dyDescent="0.25">
      <c r="A8" s="277" t="s">
        <v>28</v>
      </c>
      <c r="B8" s="277" t="s">
        <v>27</v>
      </c>
      <c r="C8" s="277"/>
      <c r="D8" s="277" t="s">
        <v>26</v>
      </c>
      <c r="E8" s="277"/>
      <c r="F8" s="281" t="s">
        <v>25</v>
      </c>
      <c r="G8" s="281"/>
      <c r="H8" s="281"/>
      <c r="I8" s="282" t="s">
        <v>24</v>
      </c>
      <c r="J8" s="277" t="s">
        <v>23</v>
      </c>
      <c r="K8" s="277" t="s">
        <v>22</v>
      </c>
      <c r="L8" s="277" t="s">
        <v>21</v>
      </c>
    </row>
    <row r="9" spans="1:12" ht="30" x14ac:dyDescent="0.25">
      <c r="A9" s="278"/>
      <c r="B9" s="278"/>
      <c r="C9" s="278"/>
      <c r="D9" s="278"/>
      <c r="E9" s="278"/>
      <c r="F9" s="89" t="s">
        <v>20</v>
      </c>
      <c r="G9" s="89" t="s">
        <v>19</v>
      </c>
      <c r="H9" s="89" t="s">
        <v>18</v>
      </c>
      <c r="I9" s="283"/>
      <c r="J9" s="278"/>
      <c r="K9" s="278"/>
      <c r="L9" s="278"/>
    </row>
    <row r="10" spans="1:12" ht="110.1" customHeight="1" x14ac:dyDescent="0.25">
      <c r="A10" s="206">
        <v>1</v>
      </c>
      <c r="B10" s="279" t="s">
        <v>827</v>
      </c>
      <c r="C10" s="279"/>
      <c r="D10" s="292" t="s">
        <v>140</v>
      </c>
      <c r="E10" s="291"/>
      <c r="F10" s="207">
        <f>SUM(F11:F17)</f>
        <v>1800</v>
      </c>
      <c r="G10" s="207">
        <f>SUM(G11:G17)</f>
        <v>3600</v>
      </c>
      <c r="H10" s="207">
        <f>AVERAGE(F10:G10)</f>
        <v>2700</v>
      </c>
      <c r="I10" s="207">
        <v>72000</v>
      </c>
      <c r="J10" s="208">
        <v>1</v>
      </c>
      <c r="K10" s="209">
        <f>(J10*H10)/I10</f>
        <v>3.7499999999999999E-2</v>
      </c>
      <c r="L10" s="210"/>
    </row>
    <row r="11" spans="1:12" ht="67.5" hidden="1" x14ac:dyDescent="0.25">
      <c r="A11" s="206"/>
      <c r="B11" s="211" t="s">
        <v>3</v>
      </c>
      <c r="C11" s="212" t="s">
        <v>826</v>
      </c>
      <c r="D11" s="291"/>
      <c r="E11" s="291"/>
      <c r="F11" s="213">
        <v>120</v>
      </c>
      <c r="G11" s="213">
        <v>240</v>
      </c>
      <c r="H11" s="207">
        <f t="shared" ref="H11" si="0">(F11+G11)/2</f>
        <v>180</v>
      </c>
      <c r="I11" s="214"/>
      <c r="J11" s="215"/>
      <c r="K11" s="216"/>
      <c r="L11" s="210"/>
    </row>
    <row r="12" spans="1:12" ht="81" hidden="1" x14ac:dyDescent="0.25">
      <c r="A12" s="206"/>
      <c r="B12" s="211" t="s">
        <v>3</v>
      </c>
      <c r="C12" s="212" t="s">
        <v>825</v>
      </c>
      <c r="D12" s="291"/>
      <c r="E12" s="291"/>
      <c r="F12" s="213">
        <v>30</v>
      </c>
      <c r="G12" s="213">
        <v>60</v>
      </c>
      <c r="H12" s="207">
        <f t="shared" ref="H12:H25" si="1">AVERAGE(F12:G12)</f>
        <v>45</v>
      </c>
      <c r="I12" s="214"/>
      <c r="J12" s="215"/>
      <c r="K12" s="217"/>
      <c r="L12" s="218" t="s">
        <v>824</v>
      </c>
    </row>
    <row r="13" spans="1:12" ht="54" hidden="1" x14ac:dyDescent="0.25">
      <c r="A13" s="206"/>
      <c r="B13" s="211" t="s">
        <v>3</v>
      </c>
      <c r="C13" s="212" t="s">
        <v>823</v>
      </c>
      <c r="D13" s="291"/>
      <c r="E13" s="291"/>
      <c r="F13" s="213">
        <v>600</v>
      </c>
      <c r="G13" s="213">
        <v>1200</v>
      </c>
      <c r="H13" s="207">
        <f t="shared" si="1"/>
        <v>900</v>
      </c>
      <c r="I13" s="214"/>
      <c r="J13" s="215"/>
      <c r="K13" s="217"/>
      <c r="L13" s="218"/>
    </row>
    <row r="14" spans="1:12" ht="40.5" hidden="1" x14ac:dyDescent="0.25">
      <c r="A14" s="206"/>
      <c r="B14" s="211" t="s">
        <v>3</v>
      </c>
      <c r="C14" s="212" t="s">
        <v>822</v>
      </c>
      <c r="D14" s="291"/>
      <c r="E14" s="291"/>
      <c r="F14" s="213">
        <v>150</v>
      </c>
      <c r="G14" s="213">
        <v>300</v>
      </c>
      <c r="H14" s="207">
        <f t="shared" si="1"/>
        <v>225</v>
      </c>
      <c r="I14" s="214"/>
      <c r="J14" s="215"/>
      <c r="K14" s="217"/>
      <c r="L14" s="218" t="s">
        <v>821</v>
      </c>
    </row>
    <row r="15" spans="1:12" ht="122.25" hidden="1" customHeight="1" x14ac:dyDescent="0.25">
      <c r="A15" s="206"/>
      <c r="B15" s="211" t="s">
        <v>3</v>
      </c>
      <c r="C15" s="212" t="s">
        <v>820</v>
      </c>
      <c r="D15" s="291"/>
      <c r="E15" s="291"/>
      <c r="F15" s="213">
        <v>600</v>
      </c>
      <c r="G15" s="213">
        <v>1200</v>
      </c>
      <c r="H15" s="207">
        <f t="shared" si="1"/>
        <v>900</v>
      </c>
      <c r="I15" s="214"/>
      <c r="J15" s="215"/>
      <c r="K15" s="217"/>
      <c r="L15" s="218" t="s">
        <v>819</v>
      </c>
    </row>
    <row r="16" spans="1:12" ht="51" hidden="1" customHeight="1" x14ac:dyDescent="0.25">
      <c r="A16" s="206"/>
      <c r="B16" s="211" t="s">
        <v>3</v>
      </c>
      <c r="C16" s="212" t="s">
        <v>818</v>
      </c>
      <c r="D16" s="291"/>
      <c r="E16" s="291"/>
      <c r="F16" s="213">
        <v>150</v>
      </c>
      <c r="G16" s="213">
        <v>300</v>
      </c>
      <c r="H16" s="207">
        <f t="shared" si="1"/>
        <v>225</v>
      </c>
      <c r="I16" s="214"/>
      <c r="J16" s="215"/>
      <c r="K16" s="217"/>
      <c r="L16" s="226"/>
    </row>
    <row r="17" spans="1:12" ht="75.95" hidden="1" customHeight="1" x14ac:dyDescent="0.25">
      <c r="A17" s="206"/>
      <c r="B17" s="211" t="s">
        <v>3</v>
      </c>
      <c r="C17" s="212" t="s">
        <v>817</v>
      </c>
      <c r="D17" s="291"/>
      <c r="E17" s="291"/>
      <c r="F17" s="213">
        <v>150</v>
      </c>
      <c r="G17" s="213">
        <v>300</v>
      </c>
      <c r="H17" s="207">
        <f t="shared" si="1"/>
        <v>225</v>
      </c>
      <c r="I17" s="214"/>
      <c r="J17" s="215"/>
      <c r="K17" s="217"/>
      <c r="L17" s="210"/>
    </row>
    <row r="18" spans="1:12" ht="126" customHeight="1" x14ac:dyDescent="0.25">
      <c r="A18" s="219">
        <v>2</v>
      </c>
      <c r="B18" s="294" t="s">
        <v>816</v>
      </c>
      <c r="C18" s="294"/>
      <c r="D18" s="295" t="s">
        <v>140</v>
      </c>
      <c r="E18" s="293"/>
      <c r="F18" s="222">
        <f>SUM(F19:F25)</f>
        <v>535</v>
      </c>
      <c r="G18" s="222">
        <f>SUM(G19:G25)</f>
        <v>1130</v>
      </c>
      <c r="H18" s="222">
        <f>AVERAGE(F18:G18)</f>
        <v>832.5</v>
      </c>
      <c r="I18" s="222">
        <v>72000</v>
      </c>
      <c r="J18" s="234">
        <v>1</v>
      </c>
      <c r="K18" s="235">
        <f>(J18*H18)/I18</f>
        <v>1.15625E-2</v>
      </c>
      <c r="L18" s="227"/>
    </row>
    <row r="19" spans="1:12" ht="78.75" hidden="1" customHeight="1" x14ac:dyDescent="0.25">
      <c r="A19" s="206"/>
      <c r="B19" s="211" t="s">
        <v>3</v>
      </c>
      <c r="C19" s="228" t="s">
        <v>815</v>
      </c>
      <c r="D19" s="291"/>
      <c r="E19" s="291"/>
      <c r="F19" s="213">
        <v>120</v>
      </c>
      <c r="G19" s="213">
        <v>240</v>
      </c>
      <c r="H19" s="207">
        <f t="shared" si="1"/>
        <v>180</v>
      </c>
      <c r="I19" s="214"/>
      <c r="J19" s="215"/>
      <c r="K19" s="217"/>
      <c r="L19" s="210"/>
    </row>
    <row r="20" spans="1:12" ht="54" hidden="1" x14ac:dyDescent="0.25">
      <c r="A20" s="206"/>
      <c r="B20" s="211" t="s">
        <v>3</v>
      </c>
      <c r="C20" s="228" t="s">
        <v>814</v>
      </c>
      <c r="D20" s="291"/>
      <c r="E20" s="291"/>
      <c r="F20" s="213">
        <v>10</v>
      </c>
      <c r="G20" s="213">
        <v>20</v>
      </c>
      <c r="H20" s="207">
        <f t="shared" si="1"/>
        <v>15</v>
      </c>
      <c r="I20" s="214"/>
      <c r="J20" s="215"/>
      <c r="K20" s="217"/>
      <c r="L20" s="210"/>
    </row>
    <row r="21" spans="1:12" ht="40.5" hidden="1" x14ac:dyDescent="0.25">
      <c r="A21" s="219"/>
      <c r="B21" s="220" t="s">
        <v>3</v>
      </c>
      <c r="C21" s="229" t="s">
        <v>813</v>
      </c>
      <c r="D21" s="293"/>
      <c r="E21" s="293"/>
      <c r="F21" s="221">
        <v>75</v>
      </c>
      <c r="G21" s="221">
        <v>150</v>
      </c>
      <c r="H21" s="222">
        <f t="shared" si="1"/>
        <v>112.5</v>
      </c>
      <c r="I21" s="223"/>
      <c r="J21" s="224"/>
      <c r="K21" s="225"/>
      <c r="L21" s="227"/>
    </row>
    <row r="22" spans="1:12" ht="27" hidden="1" x14ac:dyDescent="0.25">
      <c r="A22" s="206"/>
      <c r="B22" s="211" t="s">
        <v>3</v>
      </c>
      <c r="C22" s="228" t="s">
        <v>812</v>
      </c>
      <c r="D22" s="291"/>
      <c r="E22" s="291"/>
      <c r="F22" s="213">
        <v>60</v>
      </c>
      <c r="G22" s="213">
        <v>180</v>
      </c>
      <c r="H22" s="207">
        <f t="shared" si="1"/>
        <v>120</v>
      </c>
      <c r="I22" s="214"/>
      <c r="J22" s="215"/>
      <c r="K22" s="217"/>
      <c r="L22" s="210"/>
    </row>
    <row r="23" spans="1:12" ht="27" hidden="1" x14ac:dyDescent="0.25">
      <c r="A23" s="206"/>
      <c r="B23" s="211" t="s">
        <v>3</v>
      </c>
      <c r="C23" s="228" t="s">
        <v>811</v>
      </c>
      <c r="D23" s="291"/>
      <c r="E23" s="291"/>
      <c r="F23" s="213">
        <v>150</v>
      </c>
      <c r="G23" s="213">
        <v>300</v>
      </c>
      <c r="H23" s="207">
        <f t="shared" si="1"/>
        <v>225</v>
      </c>
      <c r="I23" s="214"/>
      <c r="J23" s="215"/>
      <c r="K23" s="217"/>
      <c r="L23" s="210"/>
    </row>
    <row r="24" spans="1:12" ht="40.5" hidden="1" x14ac:dyDescent="0.25">
      <c r="A24" s="206"/>
      <c r="B24" s="211" t="s">
        <v>3</v>
      </c>
      <c r="C24" s="228" t="s">
        <v>810</v>
      </c>
      <c r="D24" s="291"/>
      <c r="E24" s="291"/>
      <c r="F24" s="213">
        <v>60</v>
      </c>
      <c r="G24" s="213">
        <v>120</v>
      </c>
      <c r="H24" s="207">
        <f t="shared" si="1"/>
        <v>90</v>
      </c>
      <c r="I24" s="214"/>
      <c r="J24" s="215"/>
      <c r="K24" s="217"/>
      <c r="L24" s="210"/>
    </row>
    <row r="25" spans="1:12" ht="54" hidden="1" x14ac:dyDescent="0.25">
      <c r="A25" s="206"/>
      <c r="B25" s="211" t="s">
        <v>3</v>
      </c>
      <c r="C25" s="228" t="s">
        <v>809</v>
      </c>
      <c r="D25" s="291"/>
      <c r="E25" s="291"/>
      <c r="F25" s="213">
        <v>60</v>
      </c>
      <c r="G25" s="213">
        <v>120</v>
      </c>
      <c r="H25" s="207">
        <f t="shared" si="1"/>
        <v>90</v>
      </c>
      <c r="I25" s="214"/>
      <c r="J25" s="215"/>
      <c r="K25" s="217"/>
      <c r="L25" s="210"/>
    </row>
    <row r="26" spans="1:12" ht="84.95" customHeight="1" x14ac:dyDescent="0.25">
      <c r="A26" s="206">
        <v>3</v>
      </c>
      <c r="B26" s="279" t="s">
        <v>808</v>
      </c>
      <c r="C26" s="279"/>
      <c r="D26" s="292" t="s">
        <v>140</v>
      </c>
      <c r="E26" s="291"/>
      <c r="F26" s="207">
        <f>SUM(F27:F33)</f>
        <v>1260</v>
      </c>
      <c r="G26" s="207">
        <f>SUM(G27:G33)</f>
        <v>2520</v>
      </c>
      <c r="H26" s="207">
        <f>AVERAGE(F26:G26)</f>
        <v>1890</v>
      </c>
      <c r="I26" s="207">
        <v>72000</v>
      </c>
      <c r="J26" s="208">
        <v>1</v>
      </c>
      <c r="K26" s="209">
        <f>(J26*H26)/I26</f>
        <v>2.6249999999999999E-2</v>
      </c>
      <c r="L26" s="210"/>
    </row>
    <row r="27" spans="1:12" ht="54" hidden="1" x14ac:dyDescent="0.25">
      <c r="A27" s="219"/>
      <c r="B27" s="220" t="s">
        <v>3</v>
      </c>
      <c r="C27" s="229" t="s">
        <v>807</v>
      </c>
      <c r="D27" s="293"/>
      <c r="E27" s="293"/>
      <c r="F27" s="221">
        <v>120</v>
      </c>
      <c r="G27" s="221">
        <v>240</v>
      </c>
      <c r="H27" s="222">
        <f t="shared" ref="H27:H33" si="2">(F27+G27)/2</f>
        <v>180</v>
      </c>
      <c r="I27" s="223"/>
      <c r="J27" s="224"/>
      <c r="K27" s="230"/>
      <c r="L27" s="227"/>
    </row>
    <row r="28" spans="1:12" ht="54" hidden="1" x14ac:dyDescent="0.25">
      <c r="A28" s="206"/>
      <c r="B28" s="211" t="s">
        <v>3</v>
      </c>
      <c r="C28" s="228" t="s">
        <v>806</v>
      </c>
      <c r="D28" s="291"/>
      <c r="E28" s="291"/>
      <c r="F28" s="213">
        <v>30</v>
      </c>
      <c r="G28" s="213">
        <v>60</v>
      </c>
      <c r="H28" s="207">
        <f t="shared" si="2"/>
        <v>45</v>
      </c>
      <c r="I28" s="214"/>
      <c r="J28" s="215"/>
      <c r="K28" s="216"/>
      <c r="L28" s="210"/>
    </row>
    <row r="29" spans="1:12" ht="40.5" hidden="1" x14ac:dyDescent="0.25">
      <c r="A29" s="206"/>
      <c r="B29" s="211" t="s">
        <v>3</v>
      </c>
      <c r="C29" s="231" t="s">
        <v>805</v>
      </c>
      <c r="D29" s="291"/>
      <c r="E29" s="291"/>
      <c r="F29" s="213">
        <v>300</v>
      </c>
      <c r="G29" s="213">
        <v>600</v>
      </c>
      <c r="H29" s="207">
        <f t="shared" si="2"/>
        <v>450</v>
      </c>
      <c r="I29" s="214"/>
      <c r="J29" s="215"/>
      <c r="K29" s="216"/>
      <c r="L29" s="210"/>
    </row>
    <row r="30" spans="1:12" ht="27" hidden="1" x14ac:dyDescent="0.25">
      <c r="A30" s="206"/>
      <c r="B30" s="211" t="s">
        <v>3</v>
      </c>
      <c r="C30" s="231" t="s">
        <v>804</v>
      </c>
      <c r="D30" s="291"/>
      <c r="E30" s="291"/>
      <c r="F30" s="213">
        <v>300</v>
      </c>
      <c r="G30" s="213">
        <v>600</v>
      </c>
      <c r="H30" s="207">
        <f t="shared" si="2"/>
        <v>450</v>
      </c>
      <c r="I30" s="214"/>
      <c r="J30" s="215"/>
      <c r="K30" s="216"/>
      <c r="L30" s="210"/>
    </row>
    <row r="31" spans="1:12" ht="27" hidden="1" x14ac:dyDescent="0.25">
      <c r="A31" s="206"/>
      <c r="B31" s="211" t="s">
        <v>3</v>
      </c>
      <c r="C31" s="231" t="s">
        <v>803</v>
      </c>
      <c r="D31" s="291"/>
      <c r="E31" s="291"/>
      <c r="F31" s="213">
        <v>300</v>
      </c>
      <c r="G31" s="213">
        <v>600</v>
      </c>
      <c r="H31" s="207">
        <f t="shared" si="2"/>
        <v>450</v>
      </c>
      <c r="I31" s="214"/>
      <c r="J31" s="215"/>
      <c r="K31" s="216"/>
      <c r="L31" s="210"/>
    </row>
    <row r="32" spans="1:12" ht="40.5" hidden="1" x14ac:dyDescent="0.25">
      <c r="A32" s="206"/>
      <c r="B32" s="211" t="s">
        <v>3</v>
      </c>
      <c r="C32" s="231" t="s">
        <v>802</v>
      </c>
      <c r="D32" s="291"/>
      <c r="E32" s="291"/>
      <c r="F32" s="213">
        <v>60</v>
      </c>
      <c r="G32" s="213">
        <v>120</v>
      </c>
      <c r="H32" s="207">
        <f t="shared" si="2"/>
        <v>90</v>
      </c>
      <c r="I32" s="214"/>
      <c r="J32" s="215"/>
      <c r="K32" s="216"/>
      <c r="L32" s="210"/>
    </row>
    <row r="33" spans="1:12" ht="63" hidden="1" customHeight="1" x14ac:dyDescent="0.25">
      <c r="A33" s="219"/>
      <c r="B33" s="220" t="s">
        <v>3</v>
      </c>
      <c r="C33" s="232" t="s">
        <v>801</v>
      </c>
      <c r="D33" s="293"/>
      <c r="E33" s="293"/>
      <c r="F33" s="221">
        <v>150</v>
      </c>
      <c r="G33" s="221">
        <v>300</v>
      </c>
      <c r="H33" s="222">
        <f t="shared" si="2"/>
        <v>225</v>
      </c>
      <c r="I33" s="223"/>
      <c r="J33" s="224"/>
      <c r="K33" s="230"/>
      <c r="L33" s="227"/>
    </row>
    <row r="34" spans="1:12" ht="84.95" customHeight="1" x14ac:dyDescent="0.25">
      <c r="A34" s="206">
        <v>4</v>
      </c>
      <c r="B34" s="279" t="s">
        <v>800</v>
      </c>
      <c r="C34" s="279"/>
      <c r="D34" s="292" t="s">
        <v>140</v>
      </c>
      <c r="E34" s="291"/>
      <c r="F34" s="207">
        <f>SUM(F35:F41)</f>
        <v>1210</v>
      </c>
      <c r="G34" s="207">
        <f>SUM(G35:G41)</f>
        <v>2420</v>
      </c>
      <c r="H34" s="207">
        <f>AVERAGE(F34:G34)</f>
        <v>1815</v>
      </c>
      <c r="I34" s="207">
        <v>72000</v>
      </c>
      <c r="J34" s="208">
        <v>1</v>
      </c>
      <c r="K34" s="209">
        <f>(J34*H34)/I34</f>
        <v>2.5208333333333333E-2</v>
      </c>
      <c r="L34" s="210"/>
    </row>
    <row r="35" spans="1:12" ht="45" hidden="1" customHeight="1" x14ac:dyDescent="0.25">
      <c r="A35" s="206"/>
      <c r="B35" s="211" t="s">
        <v>3</v>
      </c>
      <c r="C35" s="228" t="s">
        <v>799</v>
      </c>
      <c r="D35" s="291"/>
      <c r="E35" s="291"/>
      <c r="F35" s="213">
        <v>120</v>
      </c>
      <c r="G35" s="213">
        <v>240</v>
      </c>
      <c r="H35" s="207">
        <f t="shared" ref="H35:H41" si="3">(F35+G35)/2</f>
        <v>180</v>
      </c>
      <c r="I35" s="214"/>
      <c r="J35" s="215"/>
      <c r="K35" s="216"/>
      <c r="L35" s="210"/>
    </row>
    <row r="36" spans="1:12" ht="66.75" hidden="1" customHeight="1" x14ac:dyDescent="0.25">
      <c r="A36" s="206"/>
      <c r="B36" s="211" t="s">
        <v>3</v>
      </c>
      <c r="C36" s="228" t="s">
        <v>798</v>
      </c>
      <c r="D36" s="291"/>
      <c r="E36" s="291"/>
      <c r="F36" s="213">
        <v>10</v>
      </c>
      <c r="G36" s="213">
        <v>20</v>
      </c>
      <c r="H36" s="207">
        <f t="shared" si="3"/>
        <v>15</v>
      </c>
      <c r="I36" s="214"/>
      <c r="J36" s="215"/>
      <c r="K36" s="216"/>
      <c r="L36" s="210"/>
    </row>
    <row r="37" spans="1:12" ht="48" hidden="1" customHeight="1" x14ac:dyDescent="0.25">
      <c r="A37" s="206"/>
      <c r="B37" s="211" t="s">
        <v>3</v>
      </c>
      <c r="C37" s="228" t="s">
        <v>797</v>
      </c>
      <c r="D37" s="291"/>
      <c r="E37" s="291"/>
      <c r="F37" s="213">
        <v>300</v>
      </c>
      <c r="G37" s="213">
        <v>600</v>
      </c>
      <c r="H37" s="207">
        <f t="shared" si="3"/>
        <v>450</v>
      </c>
      <c r="I37" s="214"/>
      <c r="J37" s="215"/>
      <c r="K37" s="216"/>
      <c r="L37" s="210"/>
    </row>
    <row r="38" spans="1:12" ht="15" hidden="1" customHeight="1" x14ac:dyDescent="0.25">
      <c r="A38" s="206"/>
      <c r="B38" s="211" t="s">
        <v>3</v>
      </c>
      <c r="C38" s="228" t="s">
        <v>796</v>
      </c>
      <c r="D38" s="291"/>
      <c r="E38" s="291"/>
      <c r="F38" s="213">
        <v>300</v>
      </c>
      <c r="G38" s="213">
        <v>600</v>
      </c>
      <c r="H38" s="207">
        <f t="shared" si="3"/>
        <v>450</v>
      </c>
      <c r="I38" s="214"/>
      <c r="J38" s="215"/>
      <c r="K38" s="216"/>
      <c r="L38" s="210"/>
    </row>
    <row r="39" spans="1:12" ht="15" hidden="1" customHeight="1" x14ac:dyDescent="0.25">
      <c r="A39" s="206"/>
      <c r="B39" s="211" t="s">
        <v>3</v>
      </c>
      <c r="C39" s="228" t="s">
        <v>795</v>
      </c>
      <c r="D39" s="291"/>
      <c r="E39" s="291"/>
      <c r="F39" s="213">
        <v>300</v>
      </c>
      <c r="G39" s="213">
        <v>600</v>
      </c>
      <c r="H39" s="207">
        <f t="shared" si="3"/>
        <v>450</v>
      </c>
      <c r="I39" s="214"/>
      <c r="J39" s="215"/>
      <c r="K39" s="216"/>
      <c r="L39" s="210"/>
    </row>
    <row r="40" spans="1:12" ht="33" hidden="1" customHeight="1" x14ac:dyDescent="0.25">
      <c r="A40" s="219"/>
      <c r="B40" s="220" t="s">
        <v>3</v>
      </c>
      <c r="C40" s="229" t="s">
        <v>794</v>
      </c>
      <c r="D40" s="293"/>
      <c r="E40" s="293"/>
      <c r="F40" s="221">
        <v>60</v>
      </c>
      <c r="G40" s="221">
        <v>120</v>
      </c>
      <c r="H40" s="222">
        <f t="shared" si="3"/>
        <v>90</v>
      </c>
      <c r="I40" s="223"/>
      <c r="J40" s="224"/>
      <c r="K40" s="230"/>
      <c r="L40" s="227"/>
    </row>
    <row r="41" spans="1:12" ht="54" hidden="1" x14ac:dyDescent="0.25">
      <c r="A41" s="206"/>
      <c r="B41" s="211" t="s">
        <v>3</v>
      </c>
      <c r="C41" s="228" t="s">
        <v>793</v>
      </c>
      <c r="D41" s="291"/>
      <c r="E41" s="291"/>
      <c r="F41" s="213">
        <v>120</v>
      </c>
      <c r="G41" s="213">
        <v>240</v>
      </c>
      <c r="H41" s="207">
        <f t="shared" si="3"/>
        <v>180</v>
      </c>
      <c r="I41" s="214"/>
      <c r="J41" s="215"/>
      <c r="K41" s="216"/>
      <c r="L41" s="210"/>
    </row>
    <row r="42" spans="1:12" ht="75" customHeight="1" x14ac:dyDescent="0.25">
      <c r="A42" s="206">
        <v>5</v>
      </c>
      <c r="B42" s="279" t="s">
        <v>792</v>
      </c>
      <c r="C42" s="279"/>
      <c r="D42" s="292" t="s">
        <v>140</v>
      </c>
      <c r="E42" s="291"/>
      <c r="F42" s="207">
        <f>SUM(F43:F48)</f>
        <v>970</v>
      </c>
      <c r="G42" s="207">
        <f>SUM(G43:G48)</f>
        <v>1940</v>
      </c>
      <c r="H42" s="207">
        <f>AVERAGE(F42:G42)</f>
        <v>1455</v>
      </c>
      <c r="I42" s="207">
        <v>72000</v>
      </c>
      <c r="J42" s="208">
        <v>1</v>
      </c>
      <c r="K42" s="209">
        <f>(J42*H42)/I42</f>
        <v>2.0208333333333332E-2</v>
      </c>
      <c r="L42" s="210"/>
    </row>
    <row r="43" spans="1:12" ht="78" hidden="1" customHeight="1" x14ac:dyDescent="0.25">
      <c r="A43" s="206"/>
      <c r="B43" s="211" t="s">
        <v>3</v>
      </c>
      <c r="C43" s="228" t="s">
        <v>791</v>
      </c>
      <c r="D43" s="291"/>
      <c r="E43" s="291"/>
      <c r="F43" s="213">
        <v>120</v>
      </c>
      <c r="G43" s="213">
        <v>240</v>
      </c>
      <c r="H43" s="207">
        <f t="shared" ref="H43:H48" si="4">(F43+G43)/2</f>
        <v>180</v>
      </c>
      <c r="I43" s="214"/>
      <c r="J43" s="215"/>
      <c r="K43" s="216"/>
      <c r="L43" s="210"/>
    </row>
    <row r="44" spans="1:12" ht="54" hidden="1" x14ac:dyDescent="0.25">
      <c r="A44" s="206"/>
      <c r="B44" s="211" t="s">
        <v>3</v>
      </c>
      <c r="C44" s="228" t="s">
        <v>790</v>
      </c>
      <c r="D44" s="291"/>
      <c r="E44" s="291"/>
      <c r="F44" s="213">
        <v>10</v>
      </c>
      <c r="G44" s="213">
        <v>20</v>
      </c>
      <c r="H44" s="207">
        <f t="shared" si="4"/>
        <v>15</v>
      </c>
      <c r="I44" s="214"/>
      <c r="J44" s="215"/>
      <c r="K44" s="216"/>
      <c r="L44" s="210"/>
    </row>
    <row r="45" spans="1:12" ht="27" hidden="1" x14ac:dyDescent="0.25">
      <c r="A45" s="206"/>
      <c r="B45" s="211" t="s">
        <v>3</v>
      </c>
      <c r="C45" s="228" t="s">
        <v>789</v>
      </c>
      <c r="D45" s="291"/>
      <c r="E45" s="291"/>
      <c r="F45" s="213">
        <v>300</v>
      </c>
      <c r="G45" s="213">
        <v>600</v>
      </c>
      <c r="H45" s="207">
        <f t="shared" si="4"/>
        <v>450</v>
      </c>
      <c r="I45" s="214"/>
      <c r="J45" s="215"/>
      <c r="K45" s="216"/>
      <c r="L45" s="210"/>
    </row>
    <row r="46" spans="1:12" ht="30.95" hidden="1" customHeight="1" x14ac:dyDescent="0.25">
      <c r="A46" s="219"/>
      <c r="B46" s="220" t="s">
        <v>3</v>
      </c>
      <c r="C46" s="229" t="s">
        <v>788</v>
      </c>
      <c r="D46" s="293"/>
      <c r="E46" s="293"/>
      <c r="F46" s="221">
        <v>300</v>
      </c>
      <c r="G46" s="221">
        <v>600</v>
      </c>
      <c r="H46" s="222">
        <f t="shared" si="4"/>
        <v>450</v>
      </c>
      <c r="I46" s="223"/>
      <c r="J46" s="224"/>
      <c r="K46" s="230"/>
      <c r="L46" s="227"/>
    </row>
    <row r="47" spans="1:12" ht="40.5" hidden="1" x14ac:dyDescent="0.25">
      <c r="A47" s="206"/>
      <c r="B47" s="211" t="s">
        <v>3</v>
      </c>
      <c r="C47" s="228" t="s">
        <v>787</v>
      </c>
      <c r="D47" s="291"/>
      <c r="E47" s="291"/>
      <c r="F47" s="213">
        <v>120</v>
      </c>
      <c r="G47" s="213">
        <v>240</v>
      </c>
      <c r="H47" s="207">
        <f t="shared" si="4"/>
        <v>180</v>
      </c>
      <c r="I47" s="214"/>
      <c r="J47" s="215"/>
      <c r="K47" s="216"/>
      <c r="L47" s="210"/>
    </row>
    <row r="48" spans="1:12" ht="40.5" hidden="1" x14ac:dyDescent="0.25">
      <c r="A48" s="206"/>
      <c r="B48" s="211" t="s">
        <v>3</v>
      </c>
      <c r="C48" s="228" t="s">
        <v>786</v>
      </c>
      <c r="D48" s="291"/>
      <c r="E48" s="291"/>
      <c r="F48" s="213">
        <v>120</v>
      </c>
      <c r="G48" s="213">
        <v>240</v>
      </c>
      <c r="H48" s="207">
        <f t="shared" si="4"/>
        <v>180</v>
      </c>
      <c r="I48" s="214"/>
      <c r="J48" s="215"/>
      <c r="K48" s="216"/>
      <c r="L48" s="210"/>
    </row>
    <row r="49" spans="1:12" ht="60" customHeight="1" x14ac:dyDescent="0.25">
      <c r="A49" s="219">
        <v>6</v>
      </c>
      <c r="B49" s="294" t="s">
        <v>785</v>
      </c>
      <c r="C49" s="294"/>
      <c r="D49" s="295" t="s">
        <v>6</v>
      </c>
      <c r="E49" s="293"/>
      <c r="F49" s="222">
        <f>SUM(F50:F56)</f>
        <v>470</v>
      </c>
      <c r="G49" s="222">
        <f>SUM(G50:G56)</f>
        <v>940</v>
      </c>
      <c r="H49" s="222">
        <f>AVERAGE(F49:G49)</f>
        <v>705</v>
      </c>
      <c r="I49" s="222">
        <v>6000</v>
      </c>
      <c r="J49" s="234">
        <v>1</v>
      </c>
      <c r="K49" s="235">
        <f>(J49*H49)/I49</f>
        <v>0.11749999999999999</v>
      </c>
      <c r="L49" s="227"/>
    </row>
    <row r="50" spans="1:12" ht="66" hidden="1" customHeight="1" x14ac:dyDescent="0.25">
      <c r="A50" s="206"/>
      <c r="B50" s="211" t="s">
        <v>3</v>
      </c>
      <c r="C50" s="231" t="s">
        <v>784</v>
      </c>
      <c r="D50" s="291"/>
      <c r="E50" s="291"/>
      <c r="F50" s="213">
        <v>60</v>
      </c>
      <c r="G50" s="213">
        <v>120</v>
      </c>
      <c r="H50" s="207">
        <f t="shared" ref="H50:H56" si="5">(F50+G50)/2</f>
        <v>90</v>
      </c>
      <c r="I50" s="214"/>
      <c r="J50" s="215"/>
      <c r="K50" s="216"/>
      <c r="L50" s="210"/>
    </row>
    <row r="51" spans="1:12" ht="54" hidden="1" x14ac:dyDescent="0.25">
      <c r="A51" s="206"/>
      <c r="B51" s="211" t="s">
        <v>3</v>
      </c>
      <c r="C51" s="231" t="s">
        <v>783</v>
      </c>
      <c r="D51" s="291"/>
      <c r="E51" s="291"/>
      <c r="F51" s="213">
        <v>5</v>
      </c>
      <c r="G51" s="213">
        <v>10</v>
      </c>
      <c r="H51" s="207">
        <f t="shared" si="5"/>
        <v>7.5</v>
      </c>
      <c r="I51" s="214"/>
      <c r="J51" s="215"/>
      <c r="K51" s="216"/>
      <c r="L51" s="210"/>
    </row>
    <row r="52" spans="1:12" ht="40.5" hidden="1" x14ac:dyDescent="0.25">
      <c r="A52" s="219"/>
      <c r="B52" s="220" t="s">
        <v>3</v>
      </c>
      <c r="C52" s="232" t="s">
        <v>782</v>
      </c>
      <c r="D52" s="293"/>
      <c r="E52" s="293"/>
      <c r="F52" s="221">
        <v>30</v>
      </c>
      <c r="G52" s="221">
        <v>60</v>
      </c>
      <c r="H52" s="222">
        <f t="shared" si="5"/>
        <v>45</v>
      </c>
      <c r="I52" s="223"/>
      <c r="J52" s="224"/>
      <c r="K52" s="230"/>
      <c r="L52" s="227"/>
    </row>
    <row r="53" spans="1:12" ht="27" hidden="1" x14ac:dyDescent="0.25">
      <c r="A53" s="206"/>
      <c r="B53" s="211" t="s">
        <v>3</v>
      </c>
      <c r="C53" s="231" t="s">
        <v>781</v>
      </c>
      <c r="D53" s="291"/>
      <c r="E53" s="291"/>
      <c r="F53" s="213">
        <v>60</v>
      </c>
      <c r="G53" s="213">
        <v>120</v>
      </c>
      <c r="H53" s="207">
        <f t="shared" si="5"/>
        <v>90</v>
      </c>
      <c r="I53" s="214"/>
      <c r="J53" s="215"/>
      <c r="K53" s="216"/>
      <c r="L53" s="210"/>
    </row>
    <row r="54" spans="1:12" ht="34.5" hidden="1" customHeight="1" x14ac:dyDescent="0.25">
      <c r="A54" s="206"/>
      <c r="B54" s="211" t="s">
        <v>3</v>
      </c>
      <c r="C54" s="231" t="s">
        <v>780</v>
      </c>
      <c r="D54" s="291"/>
      <c r="E54" s="291"/>
      <c r="F54" s="213">
        <v>240</v>
      </c>
      <c r="G54" s="213">
        <v>480</v>
      </c>
      <c r="H54" s="207">
        <f t="shared" si="5"/>
        <v>360</v>
      </c>
      <c r="I54" s="214"/>
      <c r="J54" s="215"/>
      <c r="K54" s="216"/>
      <c r="L54" s="210"/>
    </row>
    <row r="55" spans="1:12" ht="49.5" hidden="1" customHeight="1" x14ac:dyDescent="0.25">
      <c r="A55" s="206"/>
      <c r="B55" s="211" t="s">
        <v>3</v>
      </c>
      <c r="C55" s="231" t="s">
        <v>779</v>
      </c>
      <c r="D55" s="291"/>
      <c r="E55" s="291"/>
      <c r="F55" s="213">
        <v>15</v>
      </c>
      <c r="G55" s="213">
        <v>30</v>
      </c>
      <c r="H55" s="207">
        <f t="shared" si="5"/>
        <v>22.5</v>
      </c>
      <c r="I55" s="214"/>
      <c r="J55" s="215"/>
      <c r="K55" s="216"/>
      <c r="L55" s="210"/>
    </row>
    <row r="56" spans="1:12" ht="78" hidden="1" customHeight="1" x14ac:dyDescent="0.25">
      <c r="A56" s="219"/>
      <c r="B56" s="220" t="s">
        <v>3</v>
      </c>
      <c r="C56" s="232" t="s">
        <v>778</v>
      </c>
      <c r="D56" s="293"/>
      <c r="E56" s="293"/>
      <c r="F56" s="221">
        <v>60</v>
      </c>
      <c r="G56" s="221">
        <v>120</v>
      </c>
      <c r="H56" s="222">
        <f t="shared" si="5"/>
        <v>90</v>
      </c>
      <c r="I56" s="223"/>
      <c r="J56" s="224"/>
      <c r="K56" s="230"/>
      <c r="L56" s="227"/>
    </row>
    <row r="57" spans="1:12" ht="170.1" customHeight="1" x14ac:dyDescent="0.25">
      <c r="A57" s="206">
        <v>7</v>
      </c>
      <c r="B57" s="279" t="s">
        <v>777</v>
      </c>
      <c r="C57" s="279"/>
      <c r="D57" s="292" t="s">
        <v>140</v>
      </c>
      <c r="E57" s="291"/>
      <c r="F57" s="207">
        <f>SUM(F58:F64)</f>
        <v>730</v>
      </c>
      <c r="G57" s="207">
        <f>SUM(G58:G64)</f>
        <v>1460</v>
      </c>
      <c r="H57" s="207">
        <f>AVERAGE(F57:G57)</f>
        <v>1095</v>
      </c>
      <c r="I57" s="207">
        <v>72000</v>
      </c>
      <c r="J57" s="208">
        <v>5</v>
      </c>
      <c r="K57" s="209">
        <f>(J57*H57)/I57</f>
        <v>7.604166666666666E-2</v>
      </c>
      <c r="L57" s="210"/>
    </row>
    <row r="58" spans="1:12" ht="95.1" hidden="1" customHeight="1" x14ac:dyDescent="0.25">
      <c r="A58" s="219"/>
      <c r="B58" s="220" t="s">
        <v>3</v>
      </c>
      <c r="C58" s="232" t="s">
        <v>776</v>
      </c>
      <c r="D58" s="293"/>
      <c r="E58" s="293"/>
      <c r="F58" s="221">
        <v>120</v>
      </c>
      <c r="G58" s="221">
        <v>240</v>
      </c>
      <c r="H58" s="222">
        <f t="shared" ref="H58:H64" si="6">(F58+G58)/2</f>
        <v>180</v>
      </c>
      <c r="I58" s="223"/>
      <c r="J58" s="224"/>
      <c r="K58" s="230"/>
      <c r="L58" s="227"/>
    </row>
    <row r="59" spans="1:12" ht="93.75" hidden="1" customHeight="1" x14ac:dyDescent="0.25">
      <c r="A59" s="206"/>
      <c r="B59" s="211" t="s">
        <v>3</v>
      </c>
      <c r="C59" s="231" t="s">
        <v>775</v>
      </c>
      <c r="D59" s="291"/>
      <c r="E59" s="291"/>
      <c r="F59" s="213">
        <v>10</v>
      </c>
      <c r="G59" s="213">
        <v>20</v>
      </c>
      <c r="H59" s="207">
        <f t="shared" si="6"/>
        <v>15</v>
      </c>
      <c r="I59" s="214"/>
      <c r="J59" s="215"/>
      <c r="K59" s="216"/>
      <c r="L59" s="210"/>
    </row>
    <row r="60" spans="1:12" ht="78.75" hidden="1" customHeight="1" x14ac:dyDescent="0.25">
      <c r="A60" s="206"/>
      <c r="B60" s="211" t="s">
        <v>3</v>
      </c>
      <c r="C60" s="231" t="s">
        <v>774</v>
      </c>
      <c r="D60" s="291"/>
      <c r="E60" s="291"/>
      <c r="F60" s="213">
        <v>150</v>
      </c>
      <c r="G60" s="213">
        <v>300</v>
      </c>
      <c r="H60" s="207">
        <f t="shared" si="6"/>
        <v>225</v>
      </c>
      <c r="I60" s="214"/>
      <c r="J60" s="215"/>
      <c r="K60" s="216"/>
      <c r="L60" s="210"/>
    </row>
    <row r="61" spans="1:12" ht="50.25" hidden="1" customHeight="1" x14ac:dyDescent="0.25">
      <c r="A61" s="206"/>
      <c r="B61" s="211" t="s">
        <v>3</v>
      </c>
      <c r="C61" s="231" t="s">
        <v>773</v>
      </c>
      <c r="D61" s="291"/>
      <c r="E61" s="291"/>
      <c r="F61" s="213">
        <v>120</v>
      </c>
      <c r="G61" s="213">
        <v>240</v>
      </c>
      <c r="H61" s="207">
        <f t="shared" si="6"/>
        <v>180</v>
      </c>
      <c r="I61" s="214"/>
      <c r="J61" s="215"/>
      <c r="K61" s="216"/>
      <c r="L61" s="210"/>
    </row>
    <row r="62" spans="1:12" ht="48" hidden="1" customHeight="1" x14ac:dyDescent="0.25">
      <c r="A62" s="206"/>
      <c r="B62" s="211" t="s">
        <v>3</v>
      </c>
      <c r="C62" s="231" t="s">
        <v>772</v>
      </c>
      <c r="D62" s="291"/>
      <c r="E62" s="291"/>
      <c r="F62" s="213">
        <v>150</v>
      </c>
      <c r="G62" s="213">
        <v>300</v>
      </c>
      <c r="H62" s="207">
        <f t="shared" si="6"/>
        <v>225</v>
      </c>
      <c r="I62" s="214"/>
      <c r="J62" s="215"/>
      <c r="K62" s="216"/>
      <c r="L62" s="210"/>
    </row>
    <row r="63" spans="1:12" ht="60" hidden="1" customHeight="1" x14ac:dyDescent="0.25">
      <c r="A63" s="219"/>
      <c r="B63" s="220" t="s">
        <v>3</v>
      </c>
      <c r="C63" s="232" t="s">
        <v>771</v>
      </c>
      <c r="D63" s="293"/>
      <c r="E63" s="293"/>
      <c r="F63" s="221">
        <v>60</v>
      </c>
      <c r="G63" s="221">
        <v>120</v>
      </c>
      <c r="H63" s="222">
        <f t="shared" si="6"/>
        <v>90</v>
      </c>
      <c r="I63" s="223"/>
      <c r="J63" s="224"/>
      <c r="K63" s="230"/>
      <c r="L63" s="227"/>
    </row>
    <row r="64" spans="1:12" ht="93" hidden="1" customHeight="1" x14ac:dyDescent="0.25">
      <c r="A64" s="206"/>
      <c r="B64" s="211" t="s">
        <v>3</v>
      </c>
      <c r="C64" s="231" t="s">
        <v>770</v>
      </c>
      <c r="D64" s="291"/>
      <c r="E64" s="291"/>
      <c r="F64" s="213">
        <v>120</v>
      </c>
      <c r="G64" s="213">
        <v>240</v>
      </c>
      <c r="H64" s="207">
        <f t="shared" si="6"/>
        <v>180</v>
      </c>
      <c r="I64" s="214"/>
      <c r="J64" s="215"/>
      <c r="K64" s="216"/>
      <c r="L64" s="210"/>
    </row>
    <row r="65" spans="1:12" ht="86.1" customHeight="1" x14ac:dyDescent="0.25">
      <c r="A65" s="219">
        <v>8</v>
      </c>
      <c r="B65" s="294" t="s">
        <v>769</v>
      </c>
      <c r="C65" s="294"/>
      <c r="D65" s="295" t="s">
        <v>6</v>
      </c>
      <c r="E65" s="293"/>
      <c r="F65" s="222">
        <f>SUM(F66:F73)</f>
        <v>60</v>
      </c>
      <c r="G65" s="222">
        <f>SUM(G66:G73)</f>
        <v>120</v>
      </c>
      <c r="H65" s="222">
        <f>AVERAGE(F65:G65)</f>
        <v>90</v>
      </c>
      <c r="I65" s="222">
        <v>300</v>
      </c>
      <c r="J65" s="234">
        <v>1</v>
      </c>
      <c r="K65" s="235">
        <f>(J65*H65)/I65</f>
        <v>0.3</v>
      </c>
      <c r="L65" s="227"/>
    </row>
    <row r="66" spans="1:12" ht="67.5" hidden="1" x14ac:dyDescent="0.25">
      <c r="A66" s="206"/>
      <c r="B66" s="211" t="s">
        <v>3</v>
      </c>
      <c r="C66" s="231" t="s">
        <v>768</v>
      </c>
      <c r="D66" s="291"/>
      <c r="E66" s="291"/>
      <c r="F66" s="213">
        <v>5</v>
      </c>
      <c r="G66" s="213">
        <v>10</v>
      </c>
      <c r="H66" s="207">
        <f t="shared" ref="H66:H73" si="7">(F66+G66)/2</f>
        <v>7.5</v>
      </c>
      <c r="I66" s="214"/>
      <c r="J66" s="215"/>
      <c r="K66" s="216"/>
      <c r="L66" s="210"/>
    </row>
    <row r="67" spans="1:12" ht="77.099999999999994" hidden="1" customHeight="1" x14ac:dyDescent="0.25">
      <c r="A67" s="219"/>
      <c r="B67" s="220" t="s">
        <v>3</v>
      </c>
      <c r="C67" s="232" t="s">
        <v>767</v>
      </c>
      <c r="D67" s="293"/>
      <c r="E67" s="293"/>
      <c r="F67" s="221">
        <v>5</v>
      </c>
      <c r="G67" s="221">
        <v>10</v>
      </c>
      <c r="H67" s="222">
        <f t="shared" si="7"/>
        <v>7.5</v>
      </c>
      <c r="I67" s="223"/>
      <c r="J67" s="224"/>
      <c r="K67" s="230"/>
      <c r="L67" s="227"/>
    </row>
    <row r="68" spans="1:12" ht="47.25" hidden="1" customHeight="1" x14ac:dyDescent="0.25">
      <c r="A68" s="206"/>
      <c r="B68" s="211" t="s">
        <v>3</v>
      </c>
      <c r="C68" s="231" t="s">
        <v>766</v>
      </c>
      <c r="D68" s="291"/>
      <c r="E68" s="291"/>
      <c r="F68" s="213">
        <v>10</v>
      </c>
      <c r="G68" s="213">
        <v>20</v>
      </c>
      <c r="H68" s="207">
        <f t="shared" si="7"/>
        <v>15</v>
      </c>
      <c r="I68" s="214"/>
      <c r="J68" s="215"/>
      <c r="K68" s="216"/>
      <c r="L68" s="210"/>
    </row>
    <row r="69" spans="1:12" ht="65.25" hidden="1" customHeight="1" x14ac:dyDescent="0.25">
      <c r="A69" s="206"/>
      <c r="B69" s="211" t="s">
        <v>3</v>
      </c>
      <c r="C69" s="231" t="s">
        <v>765</v>
      </c>
      <c r="D69" s="291"/>
      <c r="E69" s="291"/>
      <c r="F69" s="213">
        <v>5</v>
      </c>
      <c r="G69" s="213">
        <v>10</v>
      </c>
      <c r="H69" s="207">
        <f t="shared" si="7"/>
        <v>7.5</v>
      </c>
      <c r="I69" s="214"/>
      <c r="J69" s="215"/>
      <c r="K69" s="216"/>
      <c r="L69" s="210"/>
    </row>
    <row r="70" spans="1:12" ht="63.75" hidden="1" customHeight="1" x14ac:dyDescent="0.25">
      <c r="A70" s="206"/>
      <c r="B70" s="211" t="s">
        <v>3</v>
      </c>
      <c r="C70" s="231" t="s">
        <v>764</v>
      </c>
      <c r="D70" s="291"/>
      <c r="E70" s="291"/>
      <c r="F70" s="213">
        <v>5</v>
      </c>
      <c r="G70" s="213">
        <v>10</v>
      </c>
      <c r="H70" s="207">
        <f t="shared" si="7"/>
        <v>7.5</v>
      </c>
      <c r="I70" s="214"/>
      <c r="J70" s="215"/>
      <c r="K70" s="216"/>
      <c r="L70" s="210"/>
    </row>
    <row r="71" spans="1:12" ht="49.5" hidden="1" customHeight="1" x14ac:dyDescent="0.25">
      <c r="A71" s="206"/>
      <c r="B71" s="211" t="s">
        <v>3</v>
      </c>
      <c r="C71" s="231" t="s">
        <v>763</v>
      </c>
      <c r="D71" s="291"/>
      <c r="E71" s="291"/>
      <c r="F71" s="213">
        <v>15</v>
      </c>
      <c r="G71" s="213">
        <v>30</v>
      </c>
      <c r="H71" s="207">
        <f t="shared" si="7"/>
        <v>22.5</v>
      </c>
      <c r="I71" s="214"/>
      <c r="J71" s="215"/>
      <c r="K71" s="216"/>
      <c r="L71" s="210"/>
    </row>
    <row r="72" spans="1:12" ht="79.5" hidden="1" customHeight="1" x14ac:dyDescent="0.25">
      <c r="A72" s="219"/>
      <c r="B72" s="220" t="s">
        <v>3</v>
      </c>
      <c r="C72" s="232" t="s">
        <v>762</v>
      </c>
      <c r="D72" s="233"/>
      <c r="E72" s="233"/>
      <c r="F72" s="221">
        <v>5</v>
      </c>
      <c r="G72" s="221">
        <v>10</v>
      </c>
      <c r="H72" s="222">
        <f t="shared" si="7"/>
        <v>7.5</v>
      </c>
      <c r="I72" s="223"/>
      <c r="J72" s="224"/>
      <c r="K72" s="230"/>
      <c r="L72" s="227"/>
    </row>
    <row r="73" spans="1:12" ht="108" hidden="1" customHeight="1" x14ac:dyDescent="0.25">
      <c r="A73" s="206"/>
      <c r="B73" s="211" t="s">
        <v>3</v>
      </c>
      <c r="C73" s="231" t="s">
        <v>761</v>
      </c>
      <c r="D73" s="291"/>
      <c r="E73" s="291"/>
      <c r="F73" s="213">
        <v>10</v>
      </c>
      <c r="G73" s="213">
        <v>20</v>
      </c>
      <c r="H73" s="207">
        <f t="shared" si="7"/>
        <v>15</v>
      </c>
      <c r="I73" s="214"/>
      <c r="J73" s="215"/>
      <c r="K73" s="216"/>
      <c r="L73" s="210"/>
    </row>
    <row r="74" spans="1:12" ht="165" customHeight="1" x14ac:dyDescent="0.25">
      <c r="A74" s="206">
        <v>9</v>
      </c>
      <c r="B74" s="279" t="s">
        <v>760</v>
      </c>
      <c r="C74" s="279"/>
      <c r="D74" s="292" t="s">
        <v>140</v>
      </c>
      <c r="E74" s="292"/>
      <c r="F74" s="207">
        <f>SUM(F75:F81)</f>
        <v>670</v>
      </c>
      <c r="G74" s="207">
        <f>SUM(G75:G81)</f>
        <v>1340</v>
      </c>
      <c r="H74" s="207">
        <f>AVERAGE(F74:G74)</f>
        <v>1005</v>
      </c>
      <c r="I74" s="207">
        <v>72000</v>
      </c>
      <c r="J74" s="208">
        <v>5</v>
      </c>
      <c r="K74" s="209">
        <f>(J74*H74)/I74</f>
        <v>6.9791666666666669E-2</v>
      </c>
      <c r="L74" s="210"/>
    </row>
    <row r="75" spans="1:12" ht="114.75" hidden="1" customHeight="1" x14ac:dyDescent="0.25">
      <c r="A75" s="206"/>
      <c r="B75" s="211" t="s">
        <v>3</v>
      </c>
      <c r="C75" s="231" t="s">
        <v>759</v>
      </c>
      <c r="D75" s="291"/>
      <c r="E75" s="291"/>
      <c r="F75" s="213">
        <v>120</v>
      </c>
      <c r="G75" s="213">
        <v>240</v>
      </c>
      <c r="H75" s="207">
        <f>(F75+G75)/2</f>
        <v>180</v>
      </c>
      <c r="I75" s="214"/>
      <c r="J75" s="215"/>
      <c r="K75" s="216"/>
      <c r="L75" s="210"/>
    </row>
    <row r="76" spans="1:12" ht="94.5" hidden="1" customHeight="1" x14ac:dyDescent="0.25">
      <c r="A76" s="206"/>
      <c r="B76" s="211" t="s">
        <v>3</v>
      </c>
      <c r="C76" s="231" t="s">
        <v>758</v>
      </c>
      <c r="D76" s="291"/>
      <c r="E76" s="291"/>
      <c r="F76" s="213">
        <v>10</v>
      </c>
      <c r="G76" s="213">
        <v>20</v>
      </c>
      <c r="H76" s="207">
        <f t="shared" ref="H76:H81" si="8">(F76+G76)/2</f>
        <v>15</v>
      </c>
      <c r="I76" s="214"/>
      <c r="J76" s="215"/>
      <c r="K76" s="216"/>
      <c r="L76" s="210"/>
    </row>
    <row r="77" spans="1:12" ht="67.5" hidden="1" x14ac:dyDescent="0.25">
      <c r="A77" s="206"/>
      <c r="B77" s="211" t="s">
        <v>3</v>
      </c>
      <c r="C77" s="231" t="s">
        <v>757</v>
      </c>
      <c r="D77" s="291"/>
      <c r="E77" s="291"/>
      <c r="F77" s="213">
        <v>150</v>
      </c>
      <c r="G77" s="213">
        <v>300</v>
      </c>
      <c r="H77" s="207">
        <f>(F77+G77)/2</f>
        <v>225</v>
      </c>
      <c r="I77" s="214"/>
      <c r="J77" s="215"/>
      <c r="K77" s="216"/>
      <c r="L77" s="210"/>
    </row>
    <row r="78" spans="1:12" ht="54" hidden="1" x14ac:dyDescent="0.25">
      <c r="A78" s="219"/>
      <c r="B78" s="220" t="s">
        <v>3</v>
      </c>
      <c r="C78" s="232" t="s">
        <v>756</v>
      </c>
      <c r="D78" s="293"/>
      <c r="E78" s="293"/>
      <c r="F78" s="221">
        <v>60</v>
      </c>
      <c r="G78" s="221">
        <v>120</v>
      </c>
      <c r="H78" s="222">
        <f t="shared" si="8"/>
        <v>90</v>
      </c>
      <c r="I78" s="223"/>
      <c r="J78" s="224"/>
      <c r="K78" s="230"/>
      <c r="L78" s="227"/>
    </row>
    <row r="79" spans="1:12" ht="63" hidden="1" customHeight="1" x14ac:dyDescent="0.25">
      <c r="A79" s="206"/>
      <c r="B79" s="211" t="s">
        <v>3</v>
      </c>
      <c r="C79" s="231" t="s">
        <v>755</v>
      </c>
      <c r="D79" s="291"/>
      <c r="E79" s="291"/>
      <c r="F79" s="213">
        <v>150</v>
      </c>
      <c r="G79" s="213">
        <v>300</v>
      </c>
      <c r="H79" s="207">
        <f t="shared" si="8"/>
        <v>225</v>
      </c>
      <c r="I79" s="214"/>
      <c r="J79" s="215"/>
      <c r="K79" s="216"/>
      <c r="L79" s="210"/>
    </row>
    <row r="80" spans="1:12" ht="78.75" hidden="1" customHeight="1" x14ac:dyDescent="0.25">
      <c r="A80" s="206"/>
      <c r="B80" s="211" t="s">
        <v>3</v>
      </c>
      <c r="C80" s="231" t="s">
        <v>754</v>
      </c>
      <c r="D80" s="291"/>
      <c r="E80" s="291"/>
      <c r="F80" s="213">
        <v>60</v>
      </c>
      <c r="G80" s="213">
        <v>120</v>
      </c>
      <c r="H80" s="207">
        <f t="shared" si="8"/>
        <v>90</v>
      </c>
      <c r="I80" s="214"/>
      <c r="J80" s="215"/>
      <c r="K80" s="216"/>
      <c r="L80" s="210"/>
    </row>
    <row r="81" spans="1:12" ht="93" hidden="1" customHeight="1" x14ac:dyDescent="0.25">
      <c r="A81" s="206"/>
      <c r="B81" s="211" t="s">
        <v>3</v>
      </c>
      <c r="C81" s="231" t="s">
        <v>753</v>
      </c>
      <c r="D81" s="291"/>
      <c r="E81" s="291"/>
      <c r="F81" s="213">
        <v>120</v>
      </c>
      <c r="G81" s="213">
        <v>240</v>
      </c>
      <c r="H81" s="207">
        <f t="shared" si="8"/>
        <v>180</v>
      </c>
      <c r="I81" s="214"/>
      <c r="J81" s="215"/>
      <c r="K81" s="216"/>
      <c r="L81" s="210"/>
    </row>
    <row r="82" spans="1:12" ht="110.1" customHeight="1" x14ac:dyDescent="0.25">
      <c r="A82" s="219">
        <v>10</v>
      </c>
      <c r="B82" s="294" t="s">
        <v>752</v>
      </c>
      <c r="C82" s="294"/>
      <c r="D82" s="295" t="s">
        <v>140</v>
      </c>
      <c r="E82" s="295"/>
      <c r="F82" s="222">
        <f>SUM(F83:F89)</f>
        <v>730</v>
      </c>
      <c r="G82" s="222">
        <f>SUM(G83:G89)</f>
        <v>1460</v>
      </c>
      <c r="H82" s="222">
        <f>AVERAGE(F82:G82)</f>
        <v>1095</v>
      </c>
      <c r="I82" s="222">
        <v>72000</v>
      </c>
      <c r="J82" s="234">
        <v>2</v>
      </c>
      <c r="K82" s="235">
        <f>(J82*H82)/I82</f>
        <v>3.0416666666666668E-2</v>
      </c>
      <c r="L82" s="227"/>
    </row>
    <row r="83" spans="1:12" ht="54" hidden="1" x14ac:dyDescent="0.25">
      <c r="A83" s="206"/>
      <c r="B83" s="211" t="s">
        <v>3</v>
      </c>
      <c r="C83" s="231" t="s">
        <v>751</v>
      </c>
      <c r="D83" s="291"/>
      <c r="E83" s="291"/>
      <c r="F83" s="213">
        <v>120</v>
      </c>
      <c r="G83" s="213">
        <v>240</v>
      </c>
      <c r="H83" s="207">
        <f t="shared" ref="H83:H89" si="9">(F83+G83)/2</f>
        <v>180</v>
      </c>
      <c r="I83" s="214"/>
      <c r="J83" s="215"/>
      <c r="K83" s="216"/>
      <c r="L83" s="210"/>
    </row>
    <row r="84" spans="1:12" ht="54" hidden="1" x14ac:dyDescent="0.25">
      <c r="A84" s="206"/>
      <c r="B84" s="211" t="s">
        <v>3</v>
      </c>
      <c r="C84" s="231" t="s">
        <v>750</v>
      </c>
      <c r="D84" s="291"/>
      <c r="E84" s="291"/>
      <c r="F84" s="213">
        <v>10</v>
      </c>
      <c r="G84" s="213">
        <v>20</v>
      </c>
      <c r="H84" s="207">
        <f t="shared" si="9"/>
        <v>15</v>
      </c>
      <c r="I84" s="214"/>
      <c r="J84" s="215"/>
      <c r="K84" s="216"/>
      <c r="L84" s="210"/>
    </row>
    <row r="85" spans="1:12" ht="40.5" hidden="1" x14ac:dyDescent="0.25">
      <c r="A85" s="206"/>
      <c r="B85" s="211" t="s">
        <v>3</v>
      </c>
      <c r="C85" s="231" t="s">
        <v>749</v>
      </c>
      <c r="D85" s="291"/>
      <c r="E85" s="291"/>
      <c r="F85" s="213">
        <v>150</v>
      </c>
      <c r="G85" s="213">
        <v>300</v>
      </c>
      <c r="H85" s="207">
        <f t="shared" si="9"/>
        <v>225</v>
      </c>
      <c r="I85" s="214"/>
      <c r="J85" s="215"/>
      <c r="K85" s="216"/>
      <c r="L85" s="210"/>
    </row>
    <row r="86" spans="1:12" ht="30.95" hidden="1" customHeight="1" x14ac:dyDescent="0.25">
      <c r="A86" s="219"/>
      <c r="B86" s="220" t="s">
        <v>3</v>
      </c>
      <c r="C86" s="232" t="s">
        <v>748</v>
      </c>
      <c r="D86" s="293"/>
      <c r="E86" s="293"/>
      <c r="F86" s="221">
        <v>120</v>
      </c>
      <c r="G86" s="221">
        <v>240</v>
      </c>
      <c r="H86" s="222">
        <f t="shared" si="9"/>
        <v>180</v>
      </c>
      <c r="I86" s="223"/>
      <c r="J86" s="224"/>
      <c r="K86" s="230"/>
      <c r="L86" s="227"/>
    </row>
    <row r="87" spans="1:12" ht="27" hidden="1" x14ac:dyDescent="0.25">
      <c r="A87" s="206"/>
      <c r="B87" s="211" t="s">
        <v>3</v>
      </c>
      <c r="C87" s="231" t="s">
        <v>747</v>
      </c>
      <c r="D87" s="291"/>
      <c r="E87" s="291"/>
      <c r="F87" s="213">
        <v>150</v>
      </c>
      <c r="G87" s="213">
        <v>300</v>
      </c>
      <c r="H87" s="207">
        <f t="shared" si="9"/>
        <v>225</v>
      </c>
      <c r="I87" s="214"/>
      <c r="J87" s="215"/>
      <c r="K87" s="216"/>
      <c r="L87" s="210"/>
    </row>
    <row r="88" spans="1:12" ht="27" hidden="1" x14ac:dyDescent="0.25">
      <c r="A88" s="206"/>
      <c r="B88" s="211" t="s">
        <v>3</v>
      </c>
      <c r="C88" s="231" t="s">
        <v>746</v>
      </c>
      <c r="D88" s="291"/>
      <c r="E88" s="291"/>
      <c r="F88" s="213">
        <v>60</v>
      </c>
      <c r="G88" s="213">
        <v>120</v>
      </c>
      <c r="H88" s="207">
        <f t="shared" si="9"/>
        <v>90</v>
      </c>
      <c r="I88" s="214"/>
      <c r="J88" s="215"/>
      <c r="K88" s="216"/>
      <c r="L88" s="210"/>
    </row>
    <row r="89" spans="1:12" ht="45" hidden="1" customHeight="1" x14ac:dyDescent="0.25">
      <c r="A89" s="206"/>
      <c r="B89" s="211" t="s">
        <v>3</v>
      </c>
      <c r="C89" s="231" t="s">
        <v>745</v>
      </c>
      <c r="D89" s="291"/>
      <c r="E89" s="291"/>
      <c r="F89" s="213">
        <v>120</v>
      </c>
      <c r="G89" s="213">
        <v>240</v>
      </c>
      <c r="H89" s="207">
        <f t="shared" si="9"/>
        <v>180</v>
      </c>
      <c r="I89" s="214"/>
      <c r="J89" s="215"/>
      <c r="K89" s="216"/>
      <c r="L89" s="210"/>
    </row>
    <row r="90" spans="1:12" ht="84.95" customHeight="1" x14ac:dyDescent="0.25">
      <c r="A90" s="206">
        <v>11</v>
      </c>
      <c r="B90" s="279" t="s">
        <v>744</v>
      </c>
      <c r="C90" s="279"/>
      <c r="D90" s="292" t="s">
        <v>140</v>
      </c>
      <c r="E90" s="292"/>
      <c r="F90" s="207">
        <f>SUM(F91:F97)</f>
        <v>1275</v>
      </c>
      <c r="G90" s="207">
        <f>SUM(G91:G97)</f>
        <v>2550</v>
      </c>
      <c r="H90" s="207">
        <f>AVERAGE(F90:G90)</f>
        <v>1912.5</v>
      </c>
      <c r="I90" s="207">
        <v>72000</v>
      </c>
      <c r="J90" s="208">
        <v>1</v>
      </c>
      <c r="K90" s="209">
        <f>(J90*H90)/I90</f>
        <v>2.6562499999999999E-2</v>
      </c>
      <c r="L90" s="210"/>
    </row>
    <row r="91" spans="1:12" ht="65.25" hidden="1" customHeight="1" x14ac:dyDescent="0.25">
      <c r="A91" s="206"/>
      <c r="B91" s="211" t="s">
        <v>3</v>
      </c>
      <c r="C91" s="231" t="s">
        <v>743</v>
      </c>
      <c r="D91" s="291"/>
      <c r="E91" s="291"/>
      <c r="F91" s="213">
        <v>120</v>
      </c>
      <c r="G91" s="213">
        <v>240</v>
      </c>
      <c r="H91" s="207">
        <f t="shared" ref="H91:H97" si="10">(F91+G91)/2</f>
        <v>180</v>
      </c>
      <c r="I91" s="214"/>
      <c r="J91" s="215"/>
      <c r="K91" s="216"/>
      <c r="L91" s="210"/>
    </row>
    <row r="92" spans="1:12" ht="61.5" hidden="1" customHeight="1" x14ac:dyDescent="0.25">
      <c r="A92" s="219"/>
      <c r="B92" s="220" t="s">
        <v>3</v>
      </c>
      <c r="C92" s="232" t="s">
        <v>742</v>
      </c>
      <c r="D92" s="293"/>
      <c r="E92" s="293"/>
      <c r="F92" s="221">
        <v>15</v>
      </c>
      <c r="G92" s="221">
        <v>30</v>
      </c>
      <c r="H92" s="222">
        <f t="shared" si="10"/>
        <v>22.5</v>
      </c>
      <c r="I92" s="223"/>
      <c r="J92" s="224"/>
      <c r="K92" s="230"/>
      <c r="L92" s="227"/>
    </row>
    <row r="93" spans="1:12" ht="40.5" hidden="1" x14ac:dyDescent="0.25">
      <c r="A93" s="206"/>
      <c r="B93" s="211" t="s">
        <v>3</v>
      </c>
      <c r="C93" s="231" t="s">
        <v>730</v>
      </c>
      <c r="D93" s="291"/>
      <c r="E93" s="291"/>
      <c r="F93" s="213">
        <v>450</v>
      </c>
      <c r="G93" s="213">
        <v>900</v>
      </c>
      <c r="H93" s="207">
        <f t="shared" si="10"/>
        <v>675</v>
      </c>
      <c r="I93" s="214"/>
      <c r="J93" s="215"/>
      <c r="K93" s="216"/>
      <c r="L93" s="210"/>
    </row>
    <row r="94" spans="1:12" ht="35.25" hidden="1" customHeight="1" x14ac:dyDescent="0.25">
      <c r="A94" s="206"/>
      <c r="B94" s="211" t="s">
        <v>3</v>
      </c>
      <c r="C94" s="231" t="s">
        <v>729</v>
      </c>
      <c r="D94" s="291"/>
      <c r="E94" s="291"/>
      <c r="F94" s="213">
        <v>150</v>
      </c>
      <c r="G94" s="213">
        <v>300</v>
      </c>
      <c r="H94" s="207">
        <f t="shared" si="10"/>
        <v>225</v>
      </c>
      <c r="I94" s="214"/>
      <c r="J94" s="215"/>
      <c r="K94" s="216"/>
      <c r="L94" s="210"/>
    </row>
    <row r="95" spans="1:12" ht="27" hidden="1" x14ac:dyDescent="0.25">
      <c r="A95" s="206"/>
      <c r="B95" s="211" t="s">
        <v>3</v>
      </c>
      <c r="C95" s="231" t="s">
        <v>728</v>
      </c>
      <c r="D95" s="291"/>
      <c r="E95" s="291"/>
      <c r="F95" s="213">
        <v>300</v>
      </c>
      <c r="G95" s="213">
        <v>600</v>
      </c>
      <c r="H95" s="207">
        <f t="shared" si="10"/>
        <v>450</v>
      </c>
      <c r="I95" s="214"/>
      <c r="J95" s="215"/>
      <c r="K95" s="216"/>
      <c r="L95" s="210"/>
    </row>
    <row r="96" spans="1:12" ht="27" hidden="1" x14ac:dyDescent="0.25">
      <c r="A96" s="206"/>
      <c r="B96" s="211" t="s">
        <v>3</v>
      </c>
      <c r="C96" s="231" t="s">
        <v>727</v>
      </c>
      <c r="D96" s="291"/>
      <c r="E96" s="291"/>
      <c r="F96" s="213">
        <v>120</v>
      </c>
      <c r="G96" s="213">
        <v>240</v>
      </c>
      <c r="H96" s="207">
        <f t="shared" si="10"/>
        <v>180</v>
      </c>
      <c r="I96" s="214"/>
      <c r="J96" s="215"/>
      <c r="K96" s="216"/>
      <c r="L96" s="210"/>
    </row>
    <row r="97" spans="1:12" ht="54" hidden="1" x14ac:dyDescent="0.25">
      <c r="A97" s="206"/>
      <c r="B97" s="211" t="s">
        <v>3</v>
      </c>
      <c r="C97" s="231" t="s">
        <v>726</v>
      </c>
      <c r="D97" s="291"/>
      <c r="E97" s="291"/>
      <c r="F97" s="213">
        <v>120</v>
      </c>
      <c r="G97" s="213">
        <v>240</v>
      </c>
      <c r="H97" s="207">
        <f t="shared" si="10"/>
        <v>180</v>
      </c>
      <c r="I97" s="214"/>
      <c r="J97" s="215"/>
      <c r="K97" s="216"/>
      <c r="L97" s="210"/>
    </row>
    <row r="98" spans="1:12" ht="84.95" customHeight="1" x14ac:dyDescent="0.25">
      <c r="A98" s="206">
        <v>12</v>
      </c>
      <c r="B98" s="279" t="s">
        <v>741</v>
      </c>
      <c r="C98" s="279"/>
      <c r="D98" s="292" t="s">
        <v>140</v>
      </c>
      <c r="E98" s="292"/>
      <c r="F98" s="207">
        <f>SUM(F99:F105)</f>
        <v>1275</v>
      </c>
      <c r="G98" s="207">
        <f>SUM(G99:G105)</f>
        <v>2550</v>
      </c>
      <c r="H98" s="207">
        <f>AVERAGE(F98:G98)</f>
        <v>1912.5</v>
      </c>
      <c r="I98" s="207">
        <v>72000</v>
      </c>
      <c r="J98" s="208">
        <v>1</v>
      </c>
      <c r="K98" s="209">
        <f>(J98*H98)/I98</f>
        <v>2.6562499999999999E-2</v>
      </c>
      <c r="L98" s="210"/>
    </row>
    <row r="99" spans="1:12" ht="62.25" hidden="1" customHeight="1" x14ac:dyDescent="0.25">
      <c r="A99" s="206"/>
      <c r="B99" s="211" t="s">
        <v>3</v>
      </c>
      <c r="C99" s="231" t="s">
        <v>740</v>
      </c>
      <c r="D99" s="291"/>
      <c r="E99" s="291"/>
      <c r="F99" s="213">
        <v>120</v>
      </c>
      <c r="G99" s="213">
        <v>240</v>
      </c>
      <c r="H99" s="207">
        <f t="shared" ref="H99:H105" si="11">(F99+G99)/2</f>
        <v>180</v>
      </c>
      <c r="I99" s="214"/>
      <c r="J99" s="215"/>
      <c r="K99" s="216"/>
      <c r="L99" s="210"/>
    </row>
    <row r="100" spans="1:12" ht="54" hidden="1" x14ac:dyDescent="0.25">
      <c r="A100" s="206"/>
      <c r="B100" s="211" t="s">
        <v>3</v>
      </c>
      <c r="C100" s="231" t="s">
        <v>739</v>
      </c>
      <c r="D100" s="291"/>
      <c r="E100" s="291"/>
      <c r="F100" s="213">
        <v>15</v>
      </c>
      <c r="G100" s="213">
        <v>30</v>
      </c>
      <c r="H100" s="207">
        <f t="shared" si="11"/>
        <v>22.5</v>
      </c>
      <c r="I100" s="214"/>
      <c r="J100" s="215"/>
      <c r="K100" s="216"/>
      <c r="L100" s="210"/>
    </row>
    <row r="101" spans="1:12" ht="40.5" hidden="1" x14ac:dyDescent="0.25">
      <c r="A101" s="206"/>
      <c r="B101" s="211" t="s">
        <v>3</v>
      </c>
      <c r="C101" s="231" t="s">
        <v>738</v>
      </c>
      <c r="D101" s="291"/>
      <c r="E101" s="291"/>
      <c r="F101" s="213">
        <v>450</v>
      </c>
      <c r="G101" s="213">
        <v>900</v>
      </c>
      <c r="H101" s="207">
        <f t="shared" si="11"/>
        <v>675</v>
      </c>
      <c r="I101" s="214"/>
      <c r="J101" s="215"/>
      <c r="K101" s="216"/>
      <c r="L101" s="210"/>
    </row>
    <row r="102" spans="1:12" hidden="1" x14ac:dyDescent="0.25">
      <c r="A102" s="206"/>
      <c r="B102" s="211" t="s">
        <v>3</v>
      </c>
      <c r="C102" s="231" t="s">
        <v>737</v>
      </c>
      <c r="D102" s="291"/>
      <c r="E102" s="291"/>
      <c r="F102" s="213">
        <v>150</v>
      </c>
      <c r="G102" s="213">
        <v>300</v>
      </c>
      <c r="H102" s="207">
        <f t="shared" si="11"/>
        <v>225</v>
      </c>
      <c r="I102" s="214"/>
      <c r="J102" s="215"/>
      <c r="K102" s="216"/>
      <c r="L102" s="210"/>
    </row>
    <row r="103" spans="1:12" hidden="1" x14ac:dyDescent="0.25">
      <c r="A103" s="206"/>
      <c r="B103" s="211" t="s">
        <v>3</v>
      </c>
      <c r="C103" s="231" t="s">
        <v>736</v>
      </c>
      <c r="D103" s="291"/>
      <c r="E103" s="291"/>
      <c r="F103" s="213">
        <v>300</v>
      </c>
      <c r="G103" s="213">
        <v>600</v>
      </c>
      <c r="H103" s="207">
        <f t="shared" si="11"/>
        <v>450</v>
      </c>
      <c r="I103" s="214"/>
      <c r="J103" s="215"/>
      <c r="K103" s="216"/>
      <c r="L103" s="210"/>
    </row>
    <row r="104" spans="1:12" ht="27" hidden="1" x14ac:dyDescent="0.25">
      <c r="A104" s="206"/>
      <c r="B104" s="211" t="s">
        <v>3</v>
      </c>
      <c r="C104" s="231" t="s">
        <v>735</v>
      </c>
      <c r="D104" s="291"/>
      <c r="E104" s="291"/>
      <c r="F104" s="213">
        <v>120</v>
      </c>
      <c r="G104" s="213">
        <v>240</v>
      </c>
      <c r="H104" s="207">
        <f t="shared" si="11"/>
        <v>180</v>
      </c>
      <c r="I104" s="214"/>
      <c r="J104" s="215"/>
      <c r="K104" s="216"/>
      <c r="L104" s="210"/>
    </row>
    <row r="105" spans="1:12" ht="40.5" hidden="1" x14ac:dyDescent="0.25">
      <c r="A105" s="206"/>
      <c r="B105" s="211" t="s">
        <v>3</v>
      </c>
      <c r="C105" s="231" t="s">
        <v>734</v>
      </c>
      <c r="D105" s="291"/>
      <c r="E105" s="291"/>
      <c r="F105" s="213">
        <v>120</v>
      </c>
      <c r="G105" s="213">
        <v>240</v>
      </c>
      <c r="H105" s="207">
        <f t="shared" si="11"/>
        <v>180</v>
      </c>
      <c r="I105" s="214"/>
      <c r="J105" s="215"/>
      <c r="K105" s="216"/>
      <c r="L105" s="210"/>
    </row>
    <row r="106" spans="1:12" ht="110.1" customHeight="1" x14ac:dyDescent="0.25">
      <c r="A106" s="219">
        <v>13</v>
      </c>
      <c r="B106" s="294" t="s">
        <v>733</v>
      </c>
      <c r="C106" s="294"/>
      <c r="D106" s="295" t="s">
        <v>140</v>
      </c>
      <c r="E106" s="295"/>
      <c r="F106" s="222">
        <f>SUM(F107:F113)</f>
        <v>290</v>
      </c>
      <c r="G106" s="222">
        <f>SUM(G107:G113)</f>
        <v>589</v>
      </c>
      <c r="H106" s="222">
        <f>AVERAGE(F106:G106)</f>
        <v>439.5</v>
      </c>
      <c r="I106" s="222">
        <v>6000</v>
      </c>
      <c r="J106" s="234">
        <v>1</v>
      </c>
      <c r="K106" s="235">
        <f>(J106*H106)/I106</f>
        <v>7.3249999999999996E-2</v>
      </c>
      <c r="L106" s="227"/>
    </row>
    <row r="107" spans="1:12" ht="62.25" hidden="1" customHeight="1" x14ac:dyDescent="0.25">
      <c r="A107" s="206"/>
      <c r="B107" s="211" t="s">
        <v>3</v>
      </c>
      <c r="C107" s="231" t="s">
        <v>732</v>
      </c>
      <c r="D107" s="291"/>
      <c r="E107" s="291"/>
      <c r="F107" s="213">
        <v>60</v>
      </c>
      <c r="G107" s="213">
        <v>120</v>
      </c>
      <c r="H107" s="207">
        <f t="shared" ref="H107:H113" si="12">(F107+G107)/2</f>
        <v>90</v>
      </c>
      <c r="I107" s="214"/>
      <c r="J107" s="215"/>
      <c r="K107" s="216"/>
      <c r="L107" s="210"/>
    </row>
    <row r="108" spans="1:12" ht="45" hidden="1" customHeight="1" x14ac:dyDescent="0.25">
      <c r="A108" s="206"/>
      <c r="B108" s="211" t="s">
        <v>3</v>
      </c>
      <c r="C108" s="231" t="s">
        <v>731</v>
      </c>
      <c r="D108" s="291"/>
      <c r="E108" s="291"/>
      <c r="F108" s="213">
        <v>5</v>
      </c>
      <c r="G108" s="213">
        <v>10</v>
      </c>
      <c r="H108" s="207">
        <f t="shared" si="12"/>
        <v>7.5</v>
      </c>
      <c r="I108" s="214"/>
      <c r="J108" s="215"/>
      <c r="K108" s="216"/>
      <c r="L108" s="210"/>
    </row>
    <row r="109" spans="1:12" ht="40.5" hidden="1" x14ac:dyDescent="0.25">
      <c r="A109" s="206"/>
      <c r="B109" s="211" t="s">
        <v>3</v>
      </c>
      <c r="C109" s="231" t="s">
        <v>730</v>
      </c>
      <c r="D109" s="291"/>
      <c r="E109" s="291"/>
      <c r="F109" s="213">
        <v>30</v>
      </c>
      <c r="G109" s="213">
        <v>60</v>
      </c>
      <c r="H109" s="207">
        <f t="shared" si="12"/>
        <v>45</v>
      </c>
      <c r="I109" s="214"/>
      <c r="J109" s="215"/>
      <c r="K109" s="216"/>
      <c r="L109" s="210"/>
    </row>
    <row r="110" spans="1:12" ht="32.1" hidden="1" customHeight="1" x14ac:dyDescent="0.25">
      <c r="A110" s="219"/>
      <c r="B110" s="220" t="s">
        <v>3</v>
      </c>
      <c r="C110" s="232" t="s">
        <v>729</v>
      </c>
      <c r="D110" s="293"/>
      <c r="E110" s="293"/>
      <c r="F110" s="221">
        <v>60</v>
      </c>
      <c r="G110" s="221">
        <v>120</v>
      </c>
      <c r="H110" s="222">
        <f t="shared" si="12"/>
        <v>90</v>
      </c>
      <c r="I110" s="223"/>
      <c r="J110" s="224"/>
      <c r="K110" s="230"/>
      <c r="L110" s="227"/>
    </row>
    <row r="111" spans="1:12" ht="27" hidden="1" x14ac:dyDescent="0.25">
      <c r="A111" s="206"/>
      <c r="B111" s="211" t="s">
        <v>3</v>
      </c>
      <c r="C111" s="231" t="s">
        <v>728</v>
      </c>
      <c r="D111" s="291"/>
      <c r="E111" s="291"/>
      <c r="F111" s="213">
        <v>90</v>
      </c>
      <c r="G111" s="213">
        <v>189</v>
      </c>
      <c r="H111" s="207">
        <f t="shared" si="12"/>
        <v>139.5</v>
      </c>
      <c r="I111" s="214"/>
      <c r="J111" s="215"/>
      <c r="K111" s="216"/>
      <c r="L111" s="210"/>
    </row>
    <row r="112" spans="1:12" ht="27" hidden="1" x14ac:dyDescent="0.25">
      <c r="A112" s="206"/>
      <c r="B112" s="211" t="s">
        <v>3</v>
      </c>
      <c r="C112" s="231" t="s">
        <v>727</v>
      </c>
      <c r="D112" s="291"/>
      <c r="E112" s="291"/>
      <c r="F112" s="213">
        <v>15</v>
      </c>
      <c r="G112" s="213">
        <v>30</v>
      </c>
      <c r="H112" s="207">
        <f t="shared" si="12"/>
        <v>22.5</v>
      </c>
      <c r="I112" s="214"/>
      <c r="J112" s="215"/>
      <c r="K112" s="216"/>
      <c r="L112" s="210"/>
    </row>
    <row r="113" spans="1:12" ht="54" hidden="1" x14ac:dyDescent="0.25">
      <c r="A113" s="206"/>
      <c r="B113" s="211" t="s">
        <v>3</v>
      </c>
      <c r="C113" s="231" t="s">
        <v>726</v>
      </c>
      <c r="D113" s="236"/>
      <c r="E113" s="236"/>
      <c r="F113" s="213">
        <v>30</v>
      </c>
      <c r="G113" s="213">
        <v>60</v>
      </c>
      <c r="H113" s="207">
        <f t="shared" si="12"/>
        <v>45</v>
      </c>
      <c r="I113" s="214"/>
      <c r="J113" s="215"/>
      <c r="K113" s="216"/>
      <c r="L113" s="210"/>
    </row>
    <row r="114" spans="1:12" ht="99.95" customHeight="1" x14ac:dyDescent="0.25">
      <c r="A114" s="206">
        <v>14</v>
      </c>
      <c r="B114" s="279" t="s">
        <v>725</v>
      </c>
      <c r="C114" s="279"/>
      <c r="D114" s="292" t="s">
        <v>140</v>
      </c>
      <c r="E114" s="292"/>
      <c r="F114" s="207">
        <f>SUM(F115:F121)</f>
        <v>1215</v>
      </c>
      <c r="G114" s="207">
        <f>SUM(G115:G121)</f>
        <v>2430</v>
      </c>
      <c r="H114" s="207">
        <f>AVERAGE(F114:G114)</f>
        <v>1822.5</v>
      </c>
      <c r="I114" s="207">
        <v>72000</v>
      </c>
      <c r="J114" s="208">
        <v>1</v>
      </c>
      <c r="K114" s="209">
        <f>(J114*H114)/I114</f>
        <v>2.5312500000000002E-2</v>
      </c>
      <c r="L114" s="210"/>
    </row>
    <row r="115" spans="1:12" ht="54" hidden="1" x14ac:dyDescent="0.25">
      <c r="A115" s="219"/>
      <c r="B115" s="220" t="s">
        <v>3</v>
      </c>
      <c r="C115" s="232" t="s">
        <v>724</v>
      </c>
      <c r="D115" s="293"/>
      <c r="E115" s="293"/>
      <c r="F115" s="221">
        <v>120</v>
      </c>
      <c r="G115" s="221">
        <v>240</v>
      </c>
      <c r="H115" s="222">
        <f t="shared" ref="H115:H121" si="13">(F115+G115)/2</f>
        <v>180</v>
      </c>
      <c r="I115" s="223"/>
      <c r="J115" s="224"/>
      <c r="K115" s="230"/>
      <c r="L115" s="227"/>
    </row>
    <row r="116" spans="1:12" ht="54" hidden="1" x14ac:dyDescent="0.25">
      <c r="A116" s="206"/>
      <c r="B116" s="211" t="s">
        <v>3</v>
      </c>
      <c r="C116" s="231" t="s">
        <v>723</v>
      </c>
      <c r="D116" s="291"/>
      <c r="E116" s="291"/>
      <c r="F116" s="213">
        <v>15</v>
      </c>
      <c r="G116" s="213">
        <v>30</v>
      </c>
      <c r="H116" s="207">
        <f t="shared" si="13"/>
        <v>22.5</v>
      </c>
      <c r="I116" s="214"/>
      <c r="J116" s="215"/>
      <c r="K116" s="216"/>
      <c r="L116" s="210"/>
    </row>
    <row r="117" spans="1:12" ht="40.5" hidden="1" x14ac:dyDescent="0.25">
      <c r="A117" s="206"/>
      <c r="B117" s="211" t="s">
        <v>3</v>
      </c>
      <c r="C117" s="231" t="s">
        <v>722</v>
      </c>
      <c r="D117" s="291"/>
      <c r="E117" s="291"/>
      <c r="F117" s="213">
        <v>300</v>
      </c>
      <c r="G117" s="213">
        <v>600</v>
      </c>
      <c r="H117" s="207">
        <f t="shared" si="13"/>
        <v>450</v>
      </c>
      <c r="I117" s="214"/>
      <c r="J117" s="215"/>
      <c r="K117" s="216"/>
      <c r="L117" s="210"/>
    </row>
    <row r="118" spans="1:12" ht="27" hidden="1" x14ac:dyDescent="0.25">
      <c r="A118" s="206"/>
      <c r="B118" s="211" t="s">
        <v>3</v>
      </c>
      <c r="C118" s="231" t="s">
        <v>721</v>
      </c>
      <c r="D118" s="291"/>
      <c r="E118" s="291"/>
      <c r="F118" s="213">
        <v>150</v>
      </c>
      <c r="G118" s="213">
        <v>300</v>
      </c>
      <c r="H118" s="207">
        <f t="shared" si="13"/>
        <v>225</v>
      </c>
      <c r="I118" s="214"/>
      <c r="J118" s="215"/>
      <c r="K118" s="216"/>
      <c r="L118" s="210"/>
    </row>
    <row r="119" spans="1:12" ht="27" hidden="1" x14ac:dyDescent="0.25">
      <c r="A119" s="206"/>
      <c r="B119" s="211" t="s">
        <v>3</v>
      </c>
      <c r="C119" s="231" t="s">
        <v>720</v>
      </c>
      <c r="D119" s="291"/>
      <c r="E119" s="291"/>
      <c r="F119" s="213">
        <v>450</v>
      </c>
      <c r="G119" s="213">
        <v>900</v>
      </c>
      <c r="H119" s="207">
        <f t="shared" si="13"/>
        <v>675</v>
      </c>
      <c r="I119" s="214"/>
      <c r="J119" s="215"/>
      <c r="K119" s="216"/>
      <c r="L119" s="210"/>
    </row>
    <row r="120" spans="1:12" ht="40.5" hidden="1" x14ac:dyDescent="0.25">
      <c r="A120" s="206"/>
      <c r="B120" s="211" t="s">
        <v>3</v>
      </c>
      <c r="C120" s="231" t="s">
        <v>719</v>
      </c>
      <c r="D120" s="291"/>
      <c r="E120" s="291"/>
      <c r="F120" s="213">
        <v>60</v>
      </c>
      <c r="G120" s="213">
        <v>120</v>
      </c>
      <c r="H120" s="207">
        <f t="shared" si="13"/>
        <v>90</v>
      </c>
      <c r="I120" s="214"/>
      <c r="J120" s="215"/>
      <c r="K120" s="216"/>
      <c r="L120" s="210"/>
    </row>
    <row r="121" spans="1:12" ht="54" hidden="1" x14ac:dyDescent="0.25">
      <c r="A121" s="219"/>
      <c r="B121" s="220" t="s">
        <v>3</v>
      </c>
      <c r="C121" s="232" t="s">
        <v>718</v>
      </c>
      <c r="D121" s="233"/>
      <c r="E121" s="233"/>
      <c r="F121" s="221">
        <v>120</v>
      </c>
      <c r="G121" s="221">
        <v>240</v>
      </c>
      <c r="H121" s="222">
        <f t="shared" si="13"/>
        <v>180</v>
      </c>
      <c r="I121" s="223"/>
      <c r="J121" s="224"/>
      <c r="K121" s="230"/>
      <c r="L121" s="227"/>
    </row>
    <row r="122" spans="1:12" ht="84.95" customHeight="1" x14ac:dyDescent="0.25">
      <c r="A122" s="206">
        <v>15</v>
      </c>
      <c r="B122" s="279" t="s">
        <v>717</v>
      </c>
      <c r="C122" s="279"/>
      <c r="D122" s="292" t="s">
        <v>140</v>
      </c>
      <c r="E122" s="292"/>
      <c r="F122" s="207">
        <f>SUM(F123:F128)</f>
        <v>400</v>
      </c>
      <c r="G122" s="207">
        <f>SUM(G123:G128)</f>
        <v>800</v>
      </c>
      <c r="H122" s="207">
        <f>AVERAGE(F122:G122)</f>
        <v>600</v>
      </c>
      <c r="I122" s="207">
        <v>6000</v>
      </c>
      <c r="J122" s="208">
        <v>3</v>
      </c>
      <c r="K122" s="209">
        <f>(J122*H122)/I122</f>
        <v>0.3</v>
      </c>
      <c r="L122" s="210"/>
    </row>
    <row r="123" spans="1:12" ht="54" hidden="1" x14ac:dyDescent="0.25">
      <c r="A123" s="206"/>
      <c r="B123" s="211" t="s">
        <v>3</v>
      </c>
      <c r="C123" s="231" t="s">
        <v>716</v>
      </c>
      <c r="D123" s="291"/>
      <c r="E123" s="291"/>
      <c r="F123" s="213">
        <v>60</v>
      </c>
      <c r="G123" s="213">
        <v>120</v>
      </c>
      <c r="H123" s="207">
        <f t="shared" ref="H123:H128" si="14">(F123+G123)/2</f>
        <v>90</v>
      </c>
      <c r="I123" s="214"/>
      <c r="J123" s="215"/>
      <c r="K123" s="216"/>
      <c r="L123" s="210"/>
    </row>
    <row r="124" spans="1:12" ht="60" hidden="1" customHeight="1" x14ac:dyDescent="0.25">
      <c r="A124" s="206"/>
      <c r="B124" s="211" t="s">
        <v>3</v>
      </c>
      <c r="C124" s="231" t="s">
        <v>715</v>
      </c>
      <c r="D124" s="291"/>
      <c r="E124" s="291"/>
      <c r="F124" s="213">
        <v>5</v>
      </c>
      <c r="G124" s="213">
        <v>10</v>
      </c>
      <c r="H124" s="207">
        <f t="shared" si="14"/>
        <v>7.5</v>
      </c>
      <c r="I124" s="214"/>
      <c r="J124" s="215"/>
      <c r="K124" s="216"/>
      <c r="L124" s="210"/>
    </row>
    <row r="125" spans="1:12" ht="27" hidden="1" x14ac:dyDescent="0.25">
      <c r="A125" s="206"/>
      <c r="B125" s="211" t="s">
        <v>3</v>
      </c>
      <c r="C125" s="231" t="s">
        <v>714</v>
      </c>
      <c r="D125" s="291"/>
      <c r="E125" s="291"/>
      <c r="F125" s="213">
        <v>15</v>
      </c>
      <c r="G125" s="213">
        <v>30</v>
      </c>
      <c r="H125" s="207">
        <f t="shared" si="14"/>
        <v>22.5</v>
      </c>
      <c r="I125" s="214"/>
      <c r="J125" s="215"/>
      <c r="K125" s="216"/>
      <c r="L125" s="210"/>
    </row>
    <row r="126" spans="1:12" ht="27" hidden="1" x14ac:dyDescent="0.25">
      <c r="A126" s="206"/>
      <c r="B126" s="211" t="s">
        <v>3</v>
      </c>
      <c r="C126" s="231" t="s">
        <v>713</v>
      </c>
      <c r="D126" s="291"/>
      <c r="E126" s="291"/>
      <c r="F126" s="213">
        <v>60</v>
      </c>
      <c r="G126" s="213">
        <v>120</v>
      </c>
      <c r="H126" s="207">
        <f t="shared" si="14"/>
        <v>90</v>
      </c>
      <c r="I126" s="214"/>
      <c r="J126" s="215"/>
      <c r="K126" s="216"/>
      <c r="L126" s="210"/>
    </row>
    <row r="127" spans="1:12" ht="45" hidden="1" customHeight="1" x14ac:dyDescent="0.25">
      <c r="A127" s="219"/>
      <c r="B127" s="220" t="s">
        <v>3</v>
      </c>
      <c r="C127" s="232" t="s">
        <v>712</v>
      </c>
      <c r="D127" s="293"/>
      <c r="E127" s="293"/>
      <c r="F127" s="221">
        <v>200</v>
      </c>
      <c r="G127" s="221">
        <v>400</v>
      </c>
      <c r="H127" s="222">
        <f t="shared" si="14"/>
        <v>300</v>
      </c>
      <c r="I127" s="223"/>
      <c r="J127" s="224"/>
      <c r="K127" s="230"/>
      <c r="L127" s="227"/>
    </row>
    <row r="128" spans="1:12" ht="67.5" hidden="1" x14ac:dyDescent="0.25">
      <c r="A128" s="206"/>
      <c r="B128" s="211" t="s">
        <v>3</v>
      </c>
      <c r="C128" s="231" t="s">
        <v>711</v>
      </c>
      <c r="D128" s="291"/>
      <c r="E128" s="291"/>
      <c r="F128" s="213">
        <v>60</v>
      </c>
      <c r="G128" s="213">
        <v>120</v>
      </c>
      <c r="H128" s="207">
        <f t="shared" si="14"/>
        <v>90</v>
      </c>
      <c r="I128" s="214"/>
      <c r="J128" s="215"/>
      <c r="K128" s="216"/>
      <c r="L128" s="210"/>
    </row>
    <row r="129" spans="1:12" ht="99.95" customHeight="1" x14ac:dyDescent="0.25">
      <c r="A129" s="206">
        <v>16</v>
      </c>
      <c r="B129" s="279" t="s">
        <v>710</v>
      </c>
      <c r="C129" s="279"/>
      <c r="D129" s="292" t="s">
        <v>140</v>
      </c>
      <c r="E129" s="292"/>
      <c r="F129" s="207">
        <f>SUM(F130:F135)</f>
        <v>335</v>
      </c>
      <c r="G129" s="207">
        <f>SUM(G130:G135)</f>
        <v>670</v>
      </c>
      <c r="H129" s="207">
        <f>AVERAGE(F129:G129)</f>
        <v>502.5</v>
      </c>
      <c r="I129" s="207">
        <v>6000</v>
      </c>
      <c r="J129" s="208">
        <v>1</v>
      </c>
      <c r="K129" s="209">
        <f>(J129*H129)/I129</f>
        <v>8.3750000000000005E-2</v>
      </c>
      <c r="L129" s="210"/>
    </row>
    <row r="130" spans="1:12" ht="60" hidden="1" customHeight="1" x14ac:dyDescent="0.25">
      <c r="A130" s="206"/>
      <c r="B130" s="211" t="s">
        <v>3</v>
      </c>
      <c r="C130" s="231" t="s">
        <v>709</v>
      </c>
      <c r="D130" s="291"/>
      <c r="E130" s="291"/>
      <c r="F130" s="213">
        <v>60</v>
      </c>
      <c r="G130" s="213">
        <v>120</v>
      </c>
      <c r="H130" s="207">
        <f t="shared" ref="H130:H135" si="15">(F130+G130)/2</f>
        <v>90</v>
      </c>
      <c r="I130" s="214"/>
      <c r="J130" s="215"/>
      <c r="K130" s="216"/>
      <c r="L130" s="210"/>
    </row>
    <row r="131" spans="1:12" ht="54" hidden="1" x14ac:dyDescent="0.25">
      <c r="A131" s="219"/>
      <c r="B131" s="220" t="s">
        <v>3</v>
      </c>
      <c r="C131" s="232" t="s">
        <v>708</v>
      </c>
      <c r="D131" s="293"/>
      <c r="E131" s="293"/>
      <c r="F131" s="221">
        <v>5</v>
      </c>
      <c r="G131" s="221">
        <v>10</v>
      </c>
      <c r="H131" s="222">
        <f t="shared" si="15"/>
        <v>7.5</v>
      </c>
      <c r="I131" s="223"/>
      <c r="J131" s="224"/>
      <c r="K131" s="230"/>
      <c r="L131" s="227"/>
    </row>
    <row r="132" spans="1:12" ht="40.5" hidden="1" x14ac:dyDescent="0.25">
      <c r="A132" s="206"/>
      <c r="B132" s="211" t="s">
        <v>3</v>
      </c>
      <c r="C132" s="231" t="s">
        <v>707</v>
      </c>
      <c r="D132" s="291"/>
      <c r="E132" s="291"/>
      <c r="F132" s="213">
        <v>15</v>
      </c>
      <c r="G132" s="213">
        <v>30</v>
      </c>
      <c r="H132" s="207">
        <f t="shared" si="15"/>
        <v>22.5</v>
      </c>
      <c r="I132" s="214"/>
      <c r="J132" s="215"/>
      <c r="K132" s="216"/>
      <c r="L132" s="210"/>
    </row>
    <row r="133" spans="1:12" ht="27" hidden="1" x14ac:dyDescent="0.25">
      <c r="A133" s="206"/>
      <c r="B133" s="211" t="s">
        <v>3</v>
      </c>
      <c r="C133" s="231" t="s">
        <v>706</v>
      </c>
      <c r="D133" s="291"/>
      <c r="E133" s="291"/>
      <c r="F133" s="213">
        <v>120</v>
      </c>
      <c r="G133" s="213">
        <v>240</v>
      </c>
      <c r="H133" s="207">
        <f t="shared" si="15"/>
        <v>180</v>
      </c>
      <c r="I133" s="214"/>
      <c r="J133" s="215"/>
      <c r="K133" s="216"/>
      <c r="L133" s="210"/>
    </row>
    <row r="134" spans="1:12" ht="40.5" hidden="1" x14ac:dyDescent="0.25">
      <c r="A134" s="206"/>
      <c r="B134" s="211" t="s">
        <v>3</v>
      </c>
      <c r="C134" s="231" t="s">
        <v>705</v>
      </c>
      <c r="D134" s="291"/>
      <c r="E134" s="291"/>
      <c r="F134" s="213">
        <v>15</v>
      </c>
      <c r="G134" s="213">
        <v>30</v>
      </c>
      <c r="H134" s="207">
        <f t="shared" si="15"/>
        <v>22.5</v>
      </c>
      <c r="I134" s="214"/>
      <c r="J134" s="215"/>
      <c r="K134" s="216"/>
      <c r="L134" s="210"/>
    </row>
    <row r="135" spans="1:12" ht="54" hidden="1" x14ac:dyDescent="0.25">
      <c r="A135" s="206"/>
      <c r="B135" s="211" t="s">
        <v>3</v>
      </c>
      <c r="C135" s="231" t="s">
        <v>704</v>
      </c>
      <c r="D135" s="291"/>
      <c r="E135" s="291"/>
      <c r="F135" s="213">
        <v>120</v>
      </c>
      <c r="G135" s="213">
        <v>240</v>
      </c>
      <c r="H135" s="207">
        <f t="shared" si="15"/>
        <v>180</v>
      </c>
      <c r="I135" s="214"/>
      <c r="J135" s="215"/>
      <c r="K135" s="216"/>
      <c r="L135" s="210"/>
    </row>
    <row r="136" spans="1:12" ht="45" customHeight="1" x14ac:dyDescent="0.25">
      <c r="A136" s="206">
        <v>17</v>
      </c>
      <c r="B136" s="279" t="s">
        <v>44</v>
      </c>
      <c r="C136" s="279"/>
      <c r="D136" s="292" t="s">
        <v>140</v>
      </c>
      <c r="E136" s="292"/>
      <c r="F136" s="207">
        <f>SUM(F137:F139)</f>
        <v>285</v>
      </c>
      <c r="G136" s="207">
        <f>SUM(G137:G139)</f>
        <v>570</v>
      </c>
      <c r="H136" s="207">
        <f>AVERAGE(F136:G136)</f>
        <v>427.5</v>
      </c>
      <c r="I136" s="207">
        <v>6000</v>
      </c>
      <c r="J136" s="208">
        <v>1</v>
      </c>
      <c r="K136" s="209">
        <f>(J136*H136)/I136</f>
        <v>7.1249999999999994E-2</v>
      </c>
      <c r="L136" s="243"/>
    </row>
    <row r="137" spans="1:12" hidden="1" x14ac:dyDescent="0.25">
      <c r="A137" s="206"/>
      <c r="B137" s="211" t="s">
        <v>3</v>
      </c>
      <c r="C137" s="228" t="s">
        <v>10</v>
      </c>
      <c r="D137" s="291"/>
      <c r="E137" s="291"/>
      <c r="F137" s="213">
        <v>150</v>
      </c>
      <c r="G137" s="213">
        <v>300</v>
      </c>
      <c r="H137" s="207">
        <f>(F137+G137)/2</f>
        <v>225</v>
      </c>
      <c r="I137" s="214"/>
      <c r="J137" s="215"/>
      <c r="K137" s="216"/>
      <c r="L137" s="210"/>
    </row>
    <row r="138" spans="1:12" hidden="1" x14ac:dyDescent="0.25">
      <c r="A138" s="206"/>
      <c r="B138" s="211" t="s">
        <v>3</v>
      </c>
      <c r="C138" s="228" t="s">
        <v>9</v>
      </c>
      <c r="D138" s="291"/>
      <c r="E138" s="291"/>
      <c r="F138" s="213">
        <v>120</v>
      </c>
      <c r="G138" s="213">
        <v>240</v>
      </c>
      <c r="H138" s="207">
        <f>(F138+G138)/2</f>
        <v>180</v>
      </c>
      <c r="I138" s="214"/>
      <c r="J138" s="215"/>
      <c r="K138" s="216"/>
      <c r="L138" s="210"/>
    </row>
    <row r="139" spans="1:12" hidden="1" x14ac:dyDescent="0.25">
      <c r="A139" s="206"/>
      <c r="B139" s="211" t="s">
        <v>3</v>
      </c>
      <c r="C139" s="228" t="s">
        <v>8</v>
      </c>
      <c r="D139" s="291"/>
      <c r="E139" s="291"/>
      <c r="F139" s="213">
        <v>15</v>
      </c>
      <c r="G139" s="213">
        <v>30</v>
      </c>
      <c r="H139" s="207">
        <f>(F139+G139)/2</f>
        <v>22.5</v>
      </c>
      <c r="I139" s="214"/>
      <c r="J139" s="215"/>
      <c r="K139" s="216"/>
      <c r="L139" s="243"/>
    </row>
    <row r="140" spans="1:12" ht="47.25" customHeight="1" x14ac:dyDescent="0.25">
      <c r="A140" s="291">
        <v>18</v>
      </c>
      <c r="B140" s="279" t="s">
        <v>103</v>
      </c>
      <c r="C140" s="279"/>
      <c r="D140" s="292" t="s">
        <v>140</v>
      </c>
      <c r="E140" s="292"/>
      <c r="F140" s="207">
        <f>SUM(F141:F143)</f>
        <v>80</v>
      </c>
      <c r="G140" s="207">
        <f>SUM(G141:G143)</f>
        <v>490</v>
      </c>
      <c r="H140" s="207">
        <f>AVERAGE(F140:G140)</f>
        <v>285</v>
      </c>
      <c r="I140" s="207">
        <v>72000</v>
      </c>
      <c r="J140" s="208">
        <v>1</v>
      </c>
      <c r="K140" s="209">
        <f>(J140*H140)/I140</f>
        <v>3.9583333333333337E-3</v>
      </c>
      <c r="L140" s="243"/>
    </row>
    <row r="141" spans="1:12" ht="27" hidden="1" x14ac:dyDescent="0.25">
      <c r="A141" s="291"/>
      <c r="B141" s="211" t="s">
        <v>3</v>
      </c>
      <c r="C141" s="228" t="s">
        <v>39</v>
      </c>
      <c r="D141" s="291"/>
      <c r="E141" s="291"/>
      <c r="F141" s="213">
        <v>5</v>
      </c>
      <c r="G141" s="213">
        <v>10</v>
      </c>
      <c r="H141" s="207">
        <f t="shared" ref="H141:H143" si="16">(F141+G141)/2</f>
        <v>7.5</v>
      </c>
      <c r="I141" s="214"/>
      <c r="J141" s="215"/>
      <c r="K141" s="216"/>
      <c r="L141" s="243"/>
    </row>
    <row r="142" spans="1:12" hidden="1" x14ac:dyDescent="0.25">
      <c r="A142" s="291"/>
      <c r="B142" s="211" t="s">
        <v>3</v>
      </c>
      <c r="C142" s="228" t="s">
        <v>38</v>
      </c>
      <c r="D142" s="291"/>
      <c r="E142" s="291"/>
      <c r="F142" s="213">
        <v>60</v>
      </c>
      <c r="G142" s="213">
        <v>450</v>
      </c>
      <c r="H142" s="207">
        <f t="shared" si="16"/>
        <v>255</v>
      </c>
      <c r="I142" s="214"/>
      <c r="J142" s="215"/>
      <c r="K142" s="216"/>
      <c r="L142" s="243"/>
    </row>
    <row r="143" spans="1:12" ht="27" hidden="1" x14ac:dyDescent="0.25">
      <c r="A143" s="291"/>
      <c r="B143" s="211" t="s">
        <v>3</v>
      </c>
      <c r="C143" s="228" t="s">
        <v>41</v>
      </c>
      <c r="D143" s="291"/>
      <c r="E143" s="291"/>
      <c r="F143" s="213">
        <v>15</v>
      </c>
      <c r="G143" s="213">
        <v>30</v>
      </c>
      <c r="H143" s="207">
        <f t="shared" si="16"/>
        <v>22.5</v>
      </c>
      <c r="I143" s="214"/>
      <c r="J143" s="215"/>
      <c r="K143" s="216"/>
      <c r="L143" s="243"/>
    </row>
    <row r="144" spans="1:12" x14ac:dyDescent="0.25">
      <c r="A144" s="289" t="s">
        <v>1</v>
      </c>
      <c r="B144" s="289"/>
      <c r="C144" s="289"/>
      <c r="D144" s="289"/>
      <c r="E144" s="289"/>
      <c r="F144" s="289"/>
      <c r="G144" s="289"/>
      <c r="H144" s="289"/>
      <c r="I144" s="289"/>
      <c r="J144" s="289"/>
      <c r="K144" s="216">
        <f>SUM(K10:K143)</f>
        <v>1.3251250000000001</v>
      </c>
      <c r="L144" s="206"/>
    </row>
    <row r="145" spans="1:12" x14ac:dyDescent="0.25">
      <c r="A145" s="290" t="s">
        <v>0</v>
      </c>
      <c r="B145" s="290"/>
      <c r="C145" s="290"/>
      <c r="D145" s="290"/>
      <c r="E145" s="290"/>
      <c r="F145" s="290"/>
      <c r="G145" s="290"/>
      <c r="H145" s="290"/>
      <c r="I145" s="290"/>
      <c r="J145" s="290"/>
      <c r="K145" s="252">
        <f>ROUND(K144,0)</f>
        <v>1</v>
      </c>
      <c r="L145" s="219"/>
    </row>
  </sheetData>
  <mergeCells count="163">
    <mergeCell ref="E1:L1"/>
    <mergeCell ref="E2:L2"/>
    <mergeCell ref="E3:L6"/>
    <mergeCell ref="A8:A9"/>
    <mergeCell ref="B8:C9"/>
    <mergeCell ref="D8:E9"/>
    <mergeCell ref="F8:H8"/>
    <mergeCell ref="I8:I9"/>
    <mergeCell ref="J8:J9"/>
    <mergeCell ref="K8:K9"/>
    <mergeCell ref="L8:L9"/>
    <mergeCell ref="B10:C10"/>
    <mergeCell ref="D10:E10"/>
    <mergeCell ref="D11:E11"/>
    <mergeCell ref="D12:E12"/>
    <mergeCell ref="D13:E13"/>
    <mergeCell ref="D30:E30"/>
    <mergeCell ref="D14:E14"/>
    <mergeCell ref="D15:E15"/>
    <mergeCell ref="D16:E16"/>
    <mergeCell ref="D17:E17"/>
    <mergeCell ref="B18:C18"/>
    <mergeCell ref="D18:E18"/>
    <mergeCell ref="D19:E19"/>
    <mergeCell ref="D20:E20"/>
    <mergeCell ref="D21:E21"/>
    <mergeCell ref="D31:E31"/>
    <mergeCell ref="D32:E32"/>
    <mergeCell ref="D33:E33"/>
    <mergeCell ref="B34:C34"/>
    <mergeCell ref="D34:E34"/>
    <mergeCell ref="D35:E35"/>
    <mergeCell ref="D36:E36"/>
    <mergeCell ref="D37:E37"/>
    <mergeCell ref="D22:E22"/>
    <mergeCell ref="D23:E23"/>
    <mergeCell ref="D24:E24"/>
    <mergeCell ref="D25:E25"/>
    <mergeCell ref="B26:C26"/>
    <mergeCell ref="D26:E26"/>
    <mergeCell ref="D27:E27"/>
    <mergeCell ref="D28:E28"/>
    <mergeCell ref="D29:E29"/>
    <mergeCell ref="D46:E46"/>
    <mergeCell ref="D47:E47"/>
    <mergeCell ref="D48:E48"/>
    <mergeCell ref="B49:C49"/>
    <mergeCell ref="D49:E49"/>
    <mergeCell ref="D50:E50"/>
    <mergeCell ref="D51:E51"/>
    <mergeCell ref="D52:E52"/>
    <mergeCell ref="D53:E53"/>
    <mergeCell ref="D38:E38"/>
    <mergeCell ref="D39:E39"/>
    <mergeCell ref="D40:E40"/>
    <mergeCell ref="D41:E41"/>
    <mergeCell ref="B42:C42"/>
    <mergeCell ref="D42:E42"/>
    <mergeCell ref="D43:E43"/>
    <mergeCell ref="D44:E44"/>
    <mergeCell ref="D45:E45"/>
    <mergeCell ref="D62:E62"/>
    <mergeCell ref="D63:E63"/>
    <mergeCell ref="D64:E64"/>
    <mergeCell ref="B65:C65"/>
    <mergeCell ref="D65:E65"/>
    <mergeCell ref="D66:E66"/>
    <mergeCell ref="D67:E67"/>
    <mergeCell ref="D68:E68"/>
    <mergeCell ref="D69:E69"/>
    <mergeCell ref="D54:E54"/>
    <mergeCell ref="D55:E55"/>
    <mergeCell ref="D56:E56"/>
    <mergeCell ref="B57:C57"/>
    <mergeCell ref="D57:E57"/>
    <mergeCell ref="D58:E58"/>
    <mergeCell ref="D59:E59"/>
    <mergeCell ref="D60:E60"/>
    <mergeCell ref="D61:E61"/>
    <mergeCell ref="D79:E79"/>
    <mergeCell ref="D80:E80"/>
    <mergeCell ref="D81:E81"/>
    <mergeCell ref="B82:C82"/>
    <mergeCell ref="D82:E82"/>
    <mergeCell ref="D83:E83"/>
    <mergeCell ref="D84:E84"/>
    <mergeCell ref="D85:E85"/>
    <mergeCell ref="D86:E86"/>
    <mergeCell ref="D70:E70"/>
    <mergeCell ref="D71:E71"/>
    <mergeCell ref="D73:E73"/>
    <mergeCell ref="B74:C74"/>
    <mergeCell ref="D74:E74"/>
    <mergeCell ref="D75:E75"/>
    <mergeCell ref="D76:E76"/>
    <mergeCell ref="D77:E77"/>
    <mergeCell ref="D78:E78"/>
    <mergeCell ref="D95:E95"/>
    <mergeCell ref="D96:E96"/>
    <mergeCell ref="D97:E97"/>
    <mergeCell ref="B98:C98"/>
    <mergeCell ref="D98:E98"/>
    <mergeCell ref="D99:E99"/>
    <mergeCell ref="D100:E100"/>
    <mergeCell ref="D101:E101"/>
    <mergeCell ref="D102:E102"/>
    <mergeCell ref="D87:E87"/>
    <mergeCell ref="D88:E88"/>
    <mergeCell ref="D89:E89"/>
    <mergeCell ref="B90:C90"/>
    <mergeCell ref="D90:E90"/>
    <mergeCell ref="D91:E91"/>
    <mergeCell ref="D92:E92"/>
    <mergeCell ref="D93:E93"/>
    <mergeCell ref="D94:E94"/>
    <mergeCell ref="D111:E111"/>
    <mergeCell ref="D112:E112"/>
    <mergeCell ref="B114:C114"/>
    <mergeCell ref="D114:E114"/>
    <mergeCell ref="D115:E115"/>
    <mergeCell ref="D116:E116"/>
    <mergeCell ref="D117:E117"/>
    <mergeCell ref="D118:E118"/>
    <mergeCell ref="D119:E119"/>
    <mergeCell ref="D103:E103"/>
    <mergeCell ref="D104:E104"/>
    <mergeCell ref="D105:E105"/>
    <mergeCell ref="B106:C106"/>
    <mergeCell ref="D106:E106"/>
    <mergeCell ref="D107:E107"/>
    <mergeCell ref="D108:E108"/>
    <mergeCell ref="D109:E109"/>
    <mergeCell ref="D110:E110"/>
    <mergeCell ref="B129:C129"/>
    <mergeCell ref="D129:E129"/>
    <mergeCell ref="D130:E130"/>
    <mergeCell ref="D131:E131"/>
    <mergeCell ref="D132:E132"/>
    <mergeCell ref="D133:E133"/>
    <mergeCell ref="D134:E134"/>
    <mergeCell ref="D135:E135"/>
    <mergeCell ref="D120:E120"/>
    <mergeCell ref="B122:C122"/>
    <mergeCell ref="D122:E122"/>
    <mergeCell ref="D123:E123"/>
    <mergeCell ref="D124:E124"/>
    <mergeCell ref="D125:E125"/>
    <mergeCell ref="D126:E126"/>
    <mergeCell ref="D127:E127"/>
    <mergeCell ref="D128:E128"/>
    <mergeCell ref="A144:J144"/>
    <mergeCell ref="A145:J145"/>
    <mergeCell ref="A140:A143"/>
    <mergeCell ref="B140:C140"/>
    <mergeCell ref="D140:E140"/>
    <mergeCell ref="D141:E141"/>
    <mergeCell ref="D142:E142"/>
    <mergeCell ref="D143:E143"/>
    <mergeCell ref="B136:C136"/>
    <mergeCell ref="D136:E136"/>
    <mergeCell ref="D137:E137"/>
    <mergeCell ref="D138:E138"/>
    <mergeCell ref="D139:E139"/>
  </mergeCells>
  <printOptions horizontalCentered="1"/>
  <pageMargins left="1.5748031496063" right="1.1811023622047201" top="1.1811023622047201" bottom="1.1811023622047201" header="1.1811023622047201" footer="0"/>
  <pageSetup paperSize="9" scale="58" firstPageNumber="79" fitToHeight="0" orientation="portrait" r:id="rId1"/>
  <headerFooter differentOddEven="1">
    <oddHeader>&amp;L&amp;P</oddHeader>
    <evenHeader>&amp;R&amp;P</even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6"/>
  <sheetViews>
    <sheetView view="pageBreakPreview" topLeftCell="A67" zoomScale="89" zoomScaleNormal="100" zoomScaleSheetLayoutView="89" workbookViewId="0">
      <selection activeCell="Q67" sqref="Q67"/>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63" t="s">
        <v>36</v>
      </c>
      <c r="C1" s="23" t="s">
        <v>35</v>
      </c>
      <c r="D1" s="23" t="s">
        <v>29</v>
      </c>
      <c r="E1" s="296" t="s">
        <v>703</v>
      </c>
      <c r="F1" s="296"/>
      <c r="G1" s="296"/>
      <c r="H1" s="296"/>
      <c r="I1" s="296"/>
      <c r="J1" s="296"/>
      <c r="K1" s="296"/>
      <c r="L1" s="296"/>
    </row>
    <row r="2" spans="1:12" x14ac:dyDescent="0.25">
      <c r="A2" s="23"/>
      <c r="B2" s="63" t="s">
        <v>33</v>
      </c>
      <c r="C2" s="23" t="s">
        <v>32</v>
      </c>
      <c r="D2" s="23" t="s">
        <v>29</v>
      </c>
      <c r="E2" s="296" t="s">
        <v>702</v>
      </c>
      <c r="F2" s="296"/>
      <c r="G2" s="296"/>
      <c r="H2" s="296"/>
      <c r="I2" s="296"/>
      <c r="J2" s="296"/>
      <c r="K2" s="296"/>
      <c r="L2" s="296"/>
    </row>
    <row r="3" spans="1:12" x14ac:dyDescent="0.25">
      <c r="A3" s="23"/>
      <c r="B3" s="63" t="s">
        <v>31</v>
      </c>
      <c r="C3" s="23" t="s">
        <v>30</v>
      </c>
      <c r="D3" s="23" t="s">
        <v>29</v>
      </c>
      <c r="E3" s="276" t="s">
        <v>701</v>
      </c>
      <c r="F3" s="276"/>
      <c r="G3" s="276"/>
      <c r="H3" s="276"/>
      <c r="I3" s="276"/>
      <c r="J3" s="276"/>
      <c r="K3" s="276"/>
      <c r="L3" s="276"/>
    </row>
    <row r="4" spans="1:12" x14ac:dyDescent="0.25">
      <c r="A4" s="69"/>
      <c r="B4" s="61"/>
      <c r="C4" s="61"/>
      <c r="D4" s="61"/>
      <c r="E4" s="276"/>
      <c r="F4" s="276"/>
      <c r="G4" s="276"/>
      <c r="H4" s="276"/>
      <c r="I4" s="276"/>
      <c r="J4" s="276"/>
      <c r="K4" s="276"/>
      <c r="L4" s="276"/>
    </row>
    <row r="5" spans="1:12" x14ac:dyDescent="0.25">
      <c r="A5" s="69"/>
      <c r="B5" s="61"/>
      <c r="C5" s="61"/>
      <c r="D5" s="61"/>
      <c r="E5" s="276"/>
      <c r="F5" s="276"/>
      <c r="G5" s="276"/>
      <c r="H5" s="276"/>
      <c r="I5" s="276"/>
      <c r="J5" s="276"/>
      <c r="K5" s="276"/>
      <c r="L5" s="276"/>
    </row>
    <row r="6" spans="1:12" x14ac:dyDescent="0.25">
      <c r="A6" s="72"/>
      <c r="B6" s="72"/>
      <c r="C6" s="72"/>
      <c r="D6" s="72"/>
      <c r="E6" s="63"/>
      <c r="F6" s="71"/>
      <c r="G6" s="71"/>
      <c r="H6" s="71"/>
      <c r="I6" s="71"/>
      <c r="J6" s="72"/>
      <c r="K6" s="22"/>
      <c r="L6" s="7"/>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62" t="s">
        <v>20</v>
      </c>
      <c r="G8" s="62" t="s">
        <v>19</v>
      </c>
      <c r="H8" s="62" t="s">
        <v>18</v>
      </c>
      <c r="I8" s="283"/>
      <c r="J8" s="283"/>
      <c r="K8" s="278"/>
      <c r="L8" s="278"/>
    </row>
    <row r="9" spans="1:12" ht="81.75" customHeight="1" x14ac:dyDescent="0.25">
      <c r="A9" s="67">
        <v>1</v>
      </c>
      <c r="B9" s="297" t="s">
        <v>700</v>
      </c>
      <c r="C9" s="297"/>
      <c r="D9" s="272" t="s">
        <v>6</v>
      </c>
      <c r="E9" s="272"/>
      <c r="F9" s="13">
        <f>SUM(F10:F18)</f>
        <v>2635</v>
      </c>
      <c r="G9" s="13">
        <f>SUM(G10:G18)</f>
        <v>5270</v>
      </c>
      <c r="H9" s="13">
        <f t="shared" ref="H9:H84" si="0">AVERAGE(F9:G9)</f>
        <v>3952.5</v>
      </c>
      <c r="I9" s="13">
        <v>6000</v>
      </c>
      <c r="J9" s="19">
        <v>1</v>
      </c>
      <c r="K9" s="12">
        <f>(J9*H9)/I9</f>
        <v>0.65874999999999995</v>
      </c>
      <c r="L9" s="56"/>
    </row>
    <row r="10" spans="1:12" ht="60" hidden="1" x14ac:dyDescent="0.25">
      <c r="A10" s="67"/>
      <c r="B10" s="14" t="s">
        <v>3</v>
      </c>
      <c r="C10" s="60" t="s">
        <v>699</v>
      </c>
      <c r="D10" s="272"/>
      <c r="E10" s="272"/>
      <c r="F10" s="6">
        <v>60</v>
      </c>
      <c r="G10" s="6">
        <v>120</v>
      </c>
      <c r="H10" s="13">
        <f t="shared" si="0"/>
        <v>90</v>
      </c>
      <c r="I10" s="71"/>
      <c r="J10" s="69"/>
      <c r="K10" s="12"/>
      <c r="L10" s="56"/>
    </row>
    <row r="11" spans="1:12" ht="60" hidden="1" x14ac:dyDescent="0.25">
      <c r="A11" s="67"/>
      <c r="B11" s="14" t="s">
        <v>3</v>
      </c>
      <c r="C11" s="60" t="s">
        <v>698</v>
      </c>
      <c r="D11" s="272"/>
      <c r="E11" s="272"/>
      <c r="F11" s="6">
        <v>15</v>
      </c>
      <c r="G11" s="6">
        <v>30</v>
      </c>
      <c r="H11" s="13">
        <f t="shared" si="0"/>
        <v>22.5</v>
      </c>
      <c r="I11" s="71"/>
      <c r="J11" s="69"/>
      <c r="K11" s="12"/>
      <c r="L11" s="56"/>
    </row>
    <row r="12" spans="1:12" ht="30.95" hidden="1" customHeight="1" x14ac:dyDescent="0.25">
      <c r="A12" s="45"/>
      <c r="B12" s="46" t="s">
        <v>3</v>
      </c>
      <c r="C12" s="103" t="s">
        <v>697</v>
      </c>
      <c r="D12" s="273"/>
      <c r="E12" s="273"/>
      <c r="F12" s="52">
        <v>240</v>
      </c>
      <c r="G12" s="52">
        <v>480</v>
      </c>
      <c r="H12" s="48">
        <f t="shared" si="0"/>
        <v>360</v>
      </c>
      <c r="I12" s="49"/>
      <c r="J12" s="50"/>
      <c r="K12" s="51"/>
      <c r="L12" s="92" t="s">
        <v>696</v>
      </c>
    </row>
    <row r="13" spans="1:12" ht="50.25" hidden="1" customHeight="1" x14ac:dyDescent="0.25">
      <c r="A13" s="67"/>
      <c r="B13" s="14" t="s">
        <v>3</v>
      </c>
      <c r="C13" s="27" t="s">
        <v>695</v>
      </c>
      <c r="D13" s="272"/>
      <c r="E13" s="272"/>
      <c r="F13" s="6">
        <v>1200</v>
      </c>
      <c r="G13" s="6">
        <v>2400</v>
      </c>
      <c r="H13" s="13">
        <f t="shared" si="0"/>
        <v>1800</v>
      </c>
      <c r="I13" s="71"/>
      <c r="J13" s="69"/>
      <c r="K13" s="12"/>
      <c r="L13" s="56" t="s">
        <v>694</v>
      </c>
    </row>
    <row r="14" spans="1:12" ht="46.5" hidden="1" customHeight="1" x14ac:dyDescent="0.25">
      <c r="A14" s="67"/>
      <c r="B14" s="14" t="s">
        <v>3</v>
      </c>
      <c r="C14" s="27" t="s">
        <v>693</v>
      </c>
      <c r="D14" s="272"/>
      <c r="E14" s="272"/>
      <c r="F14" s="6">
        <v>300</v>
      </c>
      <c r="G14" s="6">
        <v>600</v>
      </c>
      <c r="H14" s="13">
        <f t="shared" si="0"/>
        <v>450</v>
      </c>
      <c r="I14" s="71"/>
      <c r="J14" s="69"/>
      <c r="K14" s="12"/>
      <c r="L14" s="56"/>
    </row>
    <row r="15" spans="1:12" ht="45" hidden="1" x14ac:dyDescent="0.25">
      <c r="A15" s="67"/>
      <c r="B15" s="14" t="s">
        <v>3</v>
      </c>
      <c r="C15" s="27" t="s">
        <v>692</v>
      </c>
      <c r="D15" s="272"/>
      <c r="E15" s="272"/>
      <c r="F15" s="6">
        <f>180*4</f>
        <v>720</v>
      </c>
      <c r="G15" s="6">
        <f>2*F15</f>
        <v>1440</v>
      </c>
      <c r="H15" s="13">
        <f t="shared" si="0"/>
        <v>1080</v>
      </c>
      <c r="I15" s="71"/>
      <c r="J15" s="69"/>
      <c r="K15" s="12"/>
      <c r="L15" s="56" t="s">
        <v>691</v>
      </c>
    </row>
    <row r="16" spans="1:12" ht="60" hidden="1" x14ac:dyDescent="0.25">
      <c r="A16" s="67"/>
      <c r="B16" s="14" t="s">
        <v>3</v>
      </c>
      <c r="C16" s="64" t="s">
        <v>690</v>
      </c>
      <c r="D16" s="272"/>
      <c r="E16" s="272"/>
      <c r="F16" s="6">
        <v>60</v>
      </c>
      <c r="G16" s="6">
        <v>120</v>
      </c>
      <c r="H16" s="13">
        <f t="shared" si="0"/>
        <v>90</v>
      </c>
      <c r="I16" s="71"/>
      <c r="J16" s="69"/>
      <c r="K16" s="12"/>
      <c r="L16" s="56"/>
    </row>
    <row r="17" spans="1:12" ht="45" hidden="1" x14ac:dyDescent="0.25">
      <c r="A17" s="67"/>
      <c r="B17" s="14" t="s">
        <v>3</v>
      </c>
      <c r="C17" s="64" t="s">
        <v>689</v>
      </c>
      <c r="D17" s="272"/>
      <c r="E17" s="272"/>
      <c r="F17" s="6">
        <v>10</v>
      </c>
      <c r="G17" s="6">
        <v>20</v>
      </c>
      <c r="H17" s="13">
        <f t="shared" si="0"/>
        <v>15</v>
      </c>
      <c r="I17" s="71"/>
      <c r="J17" s="69"/>
      <c r="K17" s="12"/>
      <c r="L17" s="56" t="s">
        <v>688</v>
      </c>
    </row>
    <row r="18" spans="1:12" ht="66" hidden="1" customHeight="1" x14ac:dyDescent="0.25">
      <c r="A18" s="245"/>
      <c r="B18" s="14" t="s">
        <v>3</v>
      </c>
      <c r="C18" s="244" t="s">
        <v>687</v>
      </c>
      <c r="D18" s="272"/>
      <c r="E18" s="272"/>
      <c r="F18" s="6">
        <v>30</v>
      </c>
      <c r="G18" s="6">
        <v>60</v>
      </c>
      <c r="H18" s="13">
        <f t="shared" si="0"/>
        <v>45</v>
      </c>
      <c r="I18" s="71"/>
      <c r="J18" s="248"/>
      <c r="K18" s="12"/>
      <c r="L18" s="241"/>
    </row>
    <row r="19" spans="1:12" ht="140.1" customHeight="1" x14ac:dyDescent="0.25">
      <c r="A19" s="245">
        <v>2</v>
      </c>
      <c r="B19" s="297" t="s">
        <v>686</v>
      </c>
      <c r="C19" s="297"/>
      <c r="D19" s="272" t="s">
        <v>673</v>
      </c>
      <c r="E19" s="272"/>
      <c r="F19" s="13">
        <f>SUM(F20:F24)</f>
        <v>1980</v>
      </c>
      <c r="G19" s="13">
        <f>SUM(G20:G24)</f>
        <v>3960</v>
      </c>
      <c r="H19" s="13">
        <f t="shared" si="0"/>
        <v>2970</v>
      </c>
      <c r="I19" s="13">
        <v>6000</v>
      </c>
      <c r="J19" s="19">
        <v>1</v>
      </c>
      <c r="K19" s="12">
        <f>(J19*H19)/I19</f>
        <v>0.495</v>
      </c>
      <c r="L19" s="16" t="s">
        <v>685</v>
      </c>
    </row>
    <row r="20" spans="1:12" ht="60" hidden="1" x14ac:dyDescent="0.25">
      <c r="A20" s="67"/>
      <c r="B20" s="14" t="s">
        <v>3</v>
      </c>
      <c r="C20" s="60" t="s">
        <v>684</v>
      </c>
      <c r="D20" s="272"/>
      <c r="E20" s="272"/>
      <c r="F20" s="6">
        <v>60</v>
      </c>
      <c r="G20" s="6">
        <v>120</v>
      </c>
      <c r="H20" s="13">
        <f t="shared" si="0"/>
        <v>90</v>
      </c>
      <c r="I20" s="71"/>
      <c r="J20" s="69"/>
      <c r="K20" s="12"/>
      <c r="L20" s="16"/>
    </row>
    <row r="21" spans="1:12" ht="45" hidden="1" x14ac:dyDescent="0.25">
      <c r="A21" s="67"/>
      <c r="B21" s="14" t="s">
        <v>3</v>
      </c>
      <c r="C21" s="64" t="s">
        <v>683</v>
      </c>
      <c r="D21" s="272"/>
      <c r="E21" s="272"/>
      <c r="F21" s="6">
        <v>1200</v>
      </c>
      <c r="G21" s="6">
        <v>2400</v>
      </c>
      <c r="H21" s="13">
        <f t="shared" si="0"/>
        <v>1800</v>
      </c>
      <c r="I21" s="71"/>
      <c r="J21" s="69"/>
      <c r="K21" s="12"/>
      <c r="L21" s="56" t="s">
        <v>682</v>
      </c>
    </row>
    <row r="22" spans="1:12" ht="45" hidden="1" x14ac:dyDescent="0.25">
      <c r="A22" s="67"/>
      <c r="B22" s="14" t="s">
        <v>3</v>
      </c>
      <c r="C22" s="64" t="s">
        <v>681</v>
      </c>
      <c r="D22" s="272"/>
      <c r="E22" s="272"/>
      <c r="F22" s="6">
        <v>600</v>
      </c>
      <c r="G22" s="6">
        <v>1200</v>
      </c>
      <c r="H22" s="13">
        <f t="shared" si="0"/>
        <v>900</v>
      </c>
      <c r="I22" s="71"/>
      <c r="J22" s="69"/>
      <c r="K22" s="12"/>
      <c r="L22" s="56" t="s">
        <v>680</v>
      </c>
    </row>
    <row r="23" spans="1:12" ht="30" hidden="1" x14ac:dyDescent="0.25">
      <c r="A23" s="67"/>
      <c r="B23" s="14" t="s">
        <v>3</v>
      </c>
      <c r="C23" s="64" t="s">
        <v>679</v>
      </c>
      <c r="D23" s="272"/>
      <c r="E23" s="272"/>
      <c r="F23" s="6">
        <v>60</v>
      </c>
      <c r="G23" s="6">
        <v>120</v>
      </c>
      <c r="H23" s="13">
        <f t="shared" si="0"/>
        <v>90</v>
      </c>
      <c r="I23" s="71"/>
      <c r="J23" s="69"/>
      <c r="K23" s="12"/>
      <c r="L23" s="56"/>
    </row>
    <row r="24" spans="1:12" ht="60" hidden="1" x14ac:dyDescent="0.25">
      <c r="A24" s="195"/>
      <c r="B24" s="14" t="s">
        <v>3</v>
      </c>
      <c r="C24" s="193" t="s">
        <v>678</v>
      </c>
      <c r="D24" s="272"/>
      <c r="E24" s="272"/>
      <c r="F24" s="6">
        <v>60</v>
      </c>
      <c r="G24" s="6">
        <v>120</v>
      </c>
      <c r="H24" s="13">
        <f t="shared" si="0"/>
        <v>90</v>
      </c>
      <c r="I24" s="71"/>
      <c r="J24" s="130"/>
      <c r="K24" s="12"/>
      <c r="L24" s="191"/>
    </row>
    <row r="25" spans="1:12" ht="95.25" customHeight="1" x14ac:dyDescent="0.25">
      <c r="A25" s="67">
        <v>3</v>
      </c>
      <c r="B25" s="297" t="s">
        <v>677</v>
      </c>
      <c r="C25" s="297"/>
      <c r="D25" s="272" t="s">
        <v>673</v>
      </c>
      <c r="E25" s="272"/>
      <c r="F25" s="13">
        <f>SUM(F26:F29)</f>
        <v>180</v>
      </c>
      <c r="G25" s="13">
        <f>SUM(G26:G29)</f>
        <v>360</v>
      </c>
      <c r="H25" s="13">
        <f t="shared" si="0"/>
        <v>270</v>
      </c>
      <c r="I25" s="13">
        <v>6000</v>
      </c>
      <c r="J25" s="19">
        <v>1</v>
      </c>
      <c r="K25" s="12">
        <f>(J25*H25)/I25</f>
        <v>4.4999999999999998E-2</v>
      </c>
      <c r="L25" s="56"/>
    </row>
    <row r="26" spans="1:12" ht="79.5" hidden="1" customHeight="1" x14ac:dyDescent="0.25">
      <c r="A26" s="67"/>
      <c r="B26" s="14" t="s">
        <v>3</v>
      </c>
      <c r="C26" s="60" t="s">
        <v>676</v>
      </c>
      <c r="D26" s="272"/>
      <c r="E26" s="272"/>
      <c r="F26" s="6">
        <v>60</v>
      </c>
      <c r="G26" s="6">
        <v>120</v>
      </c>
      <c r="H26" s="13">
        <f t="shared" si="0"/>
        <v>90</v>
      </c>
      <c r="I26" s="71"/>
      <c r="J26" s="69"/>
      <c r="K26" s="12"/>
      <c r="L26" s="56"/>
    </row>
    <row r="27" spans="1:12" ht="51" hidden="1" customHeight="1" x14ac:dyDescent="0.25">
      <c r="A27" s="67"/>
      <c r="B27" s="14" t="s">
        <v>3</v>
      </c>
      <c r="C27" s="64" t="s">
        <v>667</v>
      </c>
      <c r="D27" s="272"/>
      <c r="E27" s="272"/>
      <c r="F27" s="6">
        <v>60</v>
      </c>
      <c r="G27" s="6">
        <v>120</v>
      </c>
      <c r="H27" s="13">
        <f t="shared" si="0"/>
        <v>90</v>
      </c>
      <c r="I27" s="71"/>
      <c r="J27" s="69"/>
      <c r="K27" s="12"/>
      <c r="L27" s="56"/>
    </row>
    <row r="28" spans="1:12" ht="34.5" hidden="1" customHeight="1" x14ac:dyDescent="0.25">
      <c r="A28" s="67"/>
      <c r="B28" s="14" t="s">
        <v>3</v>
      </c>
      <c r="C28" s="64" t="s">
        <v>649</v>
      </c>
      <c r="D28" s="272"/>
      <c r="E28" s="272"/>
      <c r="F28" s="6">
        <v>30</v>
      </c>
      <c r="G28" s="6">
        <v>60</v>
      </c>
      <c r="H28" s="13">
        <f t="shared" si="0"/>
        <v>45</v>
      </c>
      <c r="I28" s="71"/>
      <c r="J28" s="69"/>
      <c r="K28" s="12"/>
      <c r="L28" s="56"/>
    </row>
    <row r="29" spans="1:12" ht="68.25" hidden="1" customHeight="1" x14ac:dyDescent="0.25">
      <c r="A29" s="45"/>
      <c r="B29" s="46" t="s">
        <v>3</v>
      </c>
      <c r="C29" s="104" t="s">
        <v>675</v>
      </c>
      <c r="D29" s="273"/>
      <c r="E29" s="273"/>
      <c r="F29" s="52">
        <v>30</v>
      </c>
      <c r="G29" s="52">
        <v>60</v>
      </c>
      <c r="H29" s="48">
        <f t="shared" si="0"/>
        <v>45</v>
      </c>
      <c r="I29" s="49"/>
      <c r="J29" s="50"/>
      <c r="K29" s="51"/>
      <c r="L29" s="92"/>
    </row>
    <row r="30" spans="1:12" ht="94.5" customHeight="1" x14ac:dyDescent="0.25">
      <c r="A30" s="67">
        <v>4</v>
      </c>
      <c r="B30" s="297" t="s">
        <v>674</v>
      </c>
      <c r="C30" s="297"/>
      <c r="D30" s="272" t="s">
        <v>673</v>
      </c>
      <c r="E30" s="272"/>
      <c r="F30" s="13">
        <f>SUM(F31:F34)</f>
        <v>150</v>
      </c>
      <c r="G30" s="13">
        <f>SUM(G31:G34)</f>
        <v>300</v>
      </c>
      <c r="H30" s="13">
        <f t="shared" si="0"/>
        <v>225</v>
      </c>
      <c r="I30" s="13">
        <v>6000</v>
      </c>
      <c r="J30" s="19">
        <v>1</v>
      </c>
      <c r="K30" s="12">
        <f>(J30*H30)/I30</f>
        <v>3.7499999999999999E-2</v>
      </c>
      <c r="L30" s="56"/>
    </row>
    <row r="31" spans="1:12" ht="75" hidden="1" x14ac:dyDescent="0.25">
      <c r="A31" s="67"/>
      <c r="B31" s="14" t="s">
        <v>3</v>
      </c>
      <c r="C31" s="60" t="s">
        <v>672</v>
      </c>
      <c r="D31" s="272"/>
      <c r="E31" s="272"/>
      <c r="F31" s="6">
        <v>30</v>
      </c>
      <c r="G31" s="6">
        <v>60</v>
      </c>
      <c r="H31" s="13">
        <f t="shared" si="0"/>
        <v>45</v>
      </c>
      <c r="I31" s="71"/>
      <c r="J31" s="69"/>
      <c r="K31" s="12"/>
      <c r="L31" s="56"/>
    </row>
    <row r="32" spans="1:12" ht="45" hidden="1" x14ac:dyDescent="0.25">
      <c r="A32" s="67"/>
      <c r="B32" s="14" t="s">
        <v>3</v>
      </c>
      <c r="C32" s="64" t="s">
        <v>671</v>
      </c>
      <c r="D32" s="272"/>
      <c r="E32" s="272"/>
      <c r="F32" s="6">
        <v>30</v>
      </c>
      <c r="G32" s="6">
        <v>60</v>
      </c>
      <c r="H32" s="13">
        <f t="shared" si="0"/>
        <v>45</v>
      </c>
      <c r="I32" s="71"/>
      <c r="J32" s="69"/>
      <c r="K32" s="12"/>
      <c r="L32" s="56"/>
    </row>
    <row r="33" spans="1:12" ht="45" hidden="1" x14ac:dyDescent="0.25">
      <c r="A33" s="67"/>
      <c r="B33" s="14" t="s">
        <v>3</v>
      </c>
      <c r="C33" s="64" t="s">
        <v>644</v>
      </c>
      <c r="D33" s="272"/>
      <c r="E33" s="272"/>
      <c r="F33" s="6">
        <v>60</v>
      </c>
      <c r="G33" s="6">
        <v>120</v>
      </c>
      <c r="H33" s="13">
        <f t="shared" si="0"/>
        <v>90</v>
      </c>
      <c r="I33" s="71"/>
      <c r="J33" s="69"/>
      <c r="K33" s="12"/>
      <c r="L33" s="56"/>
    </row>
    <row r="34" spans="1:12" ht="45" hidden="1" x14ac:dyDescent="0.25">
      <c r="A34" s="195"/>
      <c r="B34" s="14" t="s">
        <v>3</v>
      </c>
      <c r="C34" s="193" t="s">
        <v>670</v>
      </c>
      <c r="D34" s="272"/>
      <c r="E34" s="272"/>
      <c r="F34" s="6">
        <v>30</v>
      </c>
      <c r="G34" s="6">
        <v>60</v>
      </c>
      <c r="H34" s="13">
        <f t="shared" si="0"/>
        <v>45</v>
      </c>
      <c r="I34" s="71"/>
      <c r="J34" s="130"/>
      <c r="K34" s="12"/>
      <c r="L34" s="191"/>
    </row>
    <row r="35" spans="1:12" ht="99" customHeight="1" x14ac:dyDescent="0.25">
      <c r="A35" s="245">
        <v>5</v>
      </c>
      <c r="B35" s="297" t="s">
        <v>669</v>
      </c>
      <c r="C35" s="297"/>
      <c r="D35" s="272" t="s">
        <v>6</v>
      </c>
      <c r="E35" s="272"/>
      <c r="F35" s="13">
        <f>SUM(F36:F44)</f>
        <v>430</v>
      </c>
      <c r="G35" s="13">
        <f>SUM(G36:G44)</f>
        <v>860</v>
      </c>
      <c r="H35" s="13">
        <f t="shared" si="0"/>
        <v>645</v>
      </c>
      <c r="I35" s="13">
        <v>6000</v>
      </c>
      <c r="J35" s="19">
        <v>1</v>
      </c>
      <c r="K35" s="12">
        <f>(J35*H35)/I35</f>
        <v>0.1075</v>
      </c>
      <c r="L35" s="241"/>
    </row>
    <row r="36" spans="1:12" ht="94.5" hidden="1" customHeight="1" x14ac:dyDescent="0.25">
      <c r="A36" s="67"/>
      <c r="B36" s="14" t="s">
        <v>3</v>
      </c>
      <c r="C36" s="60" t="s">
        <v>668</v>
      </c>
      <c r="D36" s="272"/>
      <c r="E36" s="272"/>
      <c r="F36" s="6">
        <v>30</v>
      </c>
      <c r="G36" s="6">
        <v>60</v>
      </c>
      <c r="H36" s="13">
        <f t="shared" si="0"/>
        <v>45</v>
      </c>
      <c r="I36" s="71"/>
      <c r="J36" s="69"/>
      <c r="K36" s="12"/>
      <c r="L36" s="56"/>
    </row>
    <row r="37" spans="1:12" ht="51" hidden="1" customHeight="1" x14ac:dyDescent="0.25">
      <c r="A37" s="67"/>
      <c r="B37" s="14" t="s">
        <v>3</v>
      </c>
      <c r="C37" s="64" t="s">
        <v>667</v>
      </c>
      <c r="D37" s="272"/>
      <c r="E37" s="272"/>
      <c r="F37" s="6">
        <v>60</v>
      </c>
      <c r="G37" s="6">
        <v>120</v>
      </c>
      <c r="H37" s="13">
        <f t="shared" si="0"/>
        <v>90</v>
      </c>
      <c r="I37" s="71"/>
      <c r="J37" s="69"/>
      <c r="K37" s="12"/>
      <c r="L37" s="56"/>
    </row>
    <row r="38" spans="1:12" hidden="1" x14ac:dyDescent="0.25">
      <c r="A38" s="67"/>
      <c r="B38" s="14" t="s">
        <v>3</v>
      </c>
      <c r="C38" s="64" t="s">
        <v>639</v>
      </c>
      <c r="D38" s="272"/>
      <c r="E38" s="272"/>
      <c r="F38" s="6">
        <v>60</v>
      </c>
      <c r="G38" s="6">
        <v>120</v>
      </c>
      <c r="H38" s="13">
        <f t="shared" si="0"/>
        <v>90</v>
      </c>
      <c r="I38" s="71"/>
      <c r="J38" s="69"/>
      <c r="K38" s="12"/>
      <c r="L38" s="56"/>
    </row>
    <row r="39" spans="1:12" ht="30" hidden="1" x14ac:dyDescent="0.25">
      <c r="A39" s="99"/>
      <c r="B39" s="14" t="s">
        <v>3</v>
      </c>
      <c r="C39" s="98" t="s">
        <v>666</v>
      </c>
      <c r="D39" s="272"/>
      <c r="E39" s="272"/>
      <c r="F39" s="6">
        <v>120</v>
      </c>
      <c r="G39" s="6">
        <v>240</v>
      </c>
      <c r="H39" s="13">
        <f t="shared" si="0"/>
        <v>180</v>
      </c>
      <c r="I39" s="71"/>
      <c r="J39" s="94"/>
      <c r="K39" s="12"/>
      <c r="L39" s="91"/>
    </row>
    <row r="40" spans="1:12" ht="35.1" hidden="1" customHeight="1" x14ac:dyDescent="0.25">
      <c r="A40" s="45"/>
      <c r="B40" s="46" t="s">
        <v>3</v>
      </c>
      <c r="C40" s="104" t="s">
        <v>665</v>
      </c>
      <c r="D40" s="273"/>
      <c r="E40" s="273"/>
      <c r="F40" s="52">
        <v>30</v>
      </c>
      <c r="G40" s="52">
        <v>60</v>
      </c>
      <c r="H40" s="48">
        <f t="shared" si="0"/>
        <v>45</v>
      </c>
      <c r="I40" s="49"/>
      <c r="J40" s="50"/>
      <c r="K40" s="51"/>
      <c r="L40" s="92"/>
    </row>
    <row r="41" spans="1:12" ht="45" hidden="1" x14ac:dyDescent="0.25">
      <c r="A41" s="67"/>
      <c r="B41" s="14" t="s">
        <v>3</v>
      </c>
      <c r="C41" s="64" t="s">
        <v>664</v>
      </c>
      <c r="D41" s="272"/>
      <c r="E41" s="272"/>
      <c r="F41" s="6">
        <v>60</v>
      </c>
      <c r="G41" s="6">
        <v>120</v>
      </c>
      <c r="H41" s="13">
        <f t="shared" si="0"/>
        <v>90</v>
      </c>
      <c r="I41" s="71"/>
      <c r="J41" s="69"/>
      <c r="K41" s="12"/>
      <c r="L41" s="56"/>
    </row>
    <row r="42" spans="1:12" ht="45" hidden="1" x14ac:dyDescent="0.25">
      <c r="A42" s="67"/>
      <c r="B42" s="14" t="s">
        <v>3</v>
      </c>
      <c r="C42" s="64" t="s">
        <v>663</v>
      </c>
      <c r="D42" s="272"/>
      <c r="E42" s="272"/>
      <c r="F42" s="6">
        <v>60</v>
      </c>
      <c r="G42" s="6">
        <v>120</v>
      </c>
      <c r="H42" s="13">
        <f t="shared" si="0"/>
        <v>90</v>
      </c>
      <c r="I42" s="71"/>
      <c r="J42" s="69"/>
      <c r="K42" s="12"/>
      <c r="L42" s="56"/>
    </row>
    <row r="43" spans="1:12" ht="47.25" hidden="1" customHeight="1" x14ac:dyDescent="0.25">
      <c r="A43" s="67"/>
      <c r="B43" s="14" t="s">
        <v>3</v>
      </c>
      <c r="C43" s="64" t="s">
        <v>634</v>
      </c>
      <c r="D43" s="272"/>
      <c r="E43" s="272"/>
      <c r="F43" s="6">
        <v>5</v>
      </c>
      <c r="G43" s="6">
        <v>10</v>
      </c>
      <c r="H43" s="13">
        <f t="shared" si="0"/>
        <v>7.5</v>
      </c>
      <c r="I43" s="71"/>
      <c r="J43" s="69"/>
      <c r="K43" s="12"/>
      <c r="L43" s="56"/>
    </row>
    <row r="44" spans="1:12" ht="45" hidden="1" x14ac:dyDescent="0.25">
      <c r="A44" s="67"/>
      <c r="B44" s="14" t="s">
        <v>3</v>
      </c>
      <c r="C44" s="64" t="s">
        <v>633</v>
      </c>
      <c r="D44" s="272"/>
      <c r="E44" s="272"/>
      <c r="F44" s="6">
        <v>5</v>
      </c>
      <c r="G44" s="6">
        <v>10</v>
      </c>
      <c r="H44" s="13">
        <f t="shared" si="0"/>
        <v>7.5</v>
      </c>
      <c r="I44" s="71"/>
      <c r="J44" s="69"/>
      <c r="K44" s="12"/>
      <c r="L44" s="56"/>
    </row>
    <row r="45" spans="1:12" ht="95.25" customHeight="1" x14ac:dyDescent="0.25">
      <c r="A45" s="195">
        <v>6</v>
      </c>
      <c r="B45" s="297" t="s">
        <v>662</v>
      </c>
      <c r="C45" s="297"/>
      <c r="D45" s="272" t="s">
        <v>140</v>
      </c>
      <c r="E45" s="272"/>
      <c r="F45" s="13">
        <f>SUM(F46:F51)</f>
        <v>1050</v>
      </c>
      <c r="G45" s="13">
        <f>SUM(G46:G51)</f>
        <v>2100</v>
      </c>
      <c r="H45" s="13">
        <f t="shared" si="0"/>
        <v>1575</v>
      </c>
      <c r="I45" s="13">
        <v>6000</v>
      </c>
      <c r="J45" s="19">
        <v>1</v>
      </c>
      <c r="K45" s="12">
        <f>(J45*H45)/I45</f>
        <v>0.26250000000000001</v>
      </c>
      <c r="L45" s="191"/>
    </row>
    <row r="46" spans="1:12" ht="81.75" hidden="1" customHeight="1" x14ac:dyDescent="0.25">
      <c r="A46" s="195"/>
      <c r="B46" s="14" t="s">
        <v>3</v>
      </c>
      <c r="C46" s="185" t="s">
        <v>661</v>
      </c>
      <c r="D46" s="272"/>
      <c r="E46" s="272"/>
      <c r="F46" s="6">
        <v>60</v>
      </c>
      <c r="G46" s="6">
        <v>120</v>
      </c>
      <c r="H46" s="13">
        <f t="shared" si="0"/>
        <v>90</v>
      </c>
      <c r="I46" s="71"/>
      <c r="J46" s="130"/>
      <c r="K46" s="12"/>
      <c r="L46" s="191"/>
    </row>
    <row r="47" spans="1:12" ht="60" hidden="1" customHeight="1" x14ac:dyDescent="0.25">
      <c r="A47" s="67"/>
      <c r="B47" s="14" t="s">
        <v>3</v>
      </c>
      <c r="C47" s="60" t="s">
        <v>660</v>
      </c>
      <c r="D47" s="272"/>
      <c r="E47" s="272"/>
      <c r="F47" s="6">
        <v>15</v>
      </c>
      <c r="G47" s="6">
        <v>30</v>
      </c>
      <c r="H47" s="13">
        <f t="shared" si="0"/>
        <v>22.5</v>
      </c>
      <c r="I47" s="71"/>
      <c r="J47" s="69"/>
      <c r="K47" s="12"/>
      <c r="L47" s="56"/>
    </row>
    <row r="48" spans="1:12" ht="30" hidden="1" x14ac:dyDescent="0.25">
      <c r="A48" s="67"/>
      <c r="B48" s="14" t="s">
        <v>3</v>
      </c>
      <c r="C48" s="27" t="s">
        <v>659</v>
      </c>
      <c r="D48" s="272"/>
      <c r="E48" s="272"/>
      <c r="F48" s="6">
        <v>300</v>
      </c>
      <c r="G48" s="6">
        <v>600</v>
      </c>
      <c r="H48" s="13">
        <f t="shared" si="0"/>
        <v>450</v>
      </c>
      <c r="I48" s="71"/>
      <c r="J48" s="69"/>
      <c r="K48" s="12"/>
      <c r="L48" s="56"/>
    </row>
    <row r="49" spans="1:12" ht="45" hidden="1" x14ac:dyDescent="0.25">
      <c r="A49" s="67"/>
      <c r="B49" s="14" t="s">
        <v>3</v>
      </c>
      <c r="C49" s="27" t="s">
        <v>658</v>
      </c>
      <c r="D49" s="272"/>
      <c r="E49" s="272"/>
      <c r="F49" s="6">
        <v>600</v>
      </c>
      <c r="G49" s="6">
        <v>1200</v>
      </c>
      <c r="H49" s="13">
        <f t="shared" si="0"/>
        <v>900</v>
      </c>
      <c r="I49" s="71"/>
      <c r="J49" s="69"/>
      <c r="K49" s="12"/>
      <c r="L49" s="56"/>
    </row>
    <row r="50" spans="1:12" ht="30" hidden="1" x14ac:dyDescent="0.25">
      <c r="A50" s="67"/>
      <c r="B50" s="14" t="s">
        <v>3</v>
      </c>
      <c r="C50" s="27" t="s">
        <v>657</v>
      </c>
      <c r="D50" s="272"/>
      <c r="E50" s="272"/>
      <c r="F50" s="6">
        <v>15</v>
      </c>
      <c r="G50" s="6">
        <v>30</v>
      </c>
      <c r="H50" s="13">
        <f t="shared" si="0"/>
        <v>22.5</v>
      </c>
      <c r="I50" s="71"/>
      <c r="J50" s="69"/>
      <c r="K50" s="12"/>
      <c r="L50" s="56"/>
    </row>
    <row r="51" spans="1:12" ht="60" hidden="1" x14ac:dyDescent="0.25">
      <c r="A51" s="195"/>
      <c r="B51" s="14" t="s">
        <v>3</v>
      </c>
      <c r="C51" s="27" t="s">
        <v>656</v>
      </c>
      <c r="D51" s="272"/>
      <c r="E51" s="272"/>
      <c r="F51" s="6">
        <v>60</v>
      </c>
      <c r="G51" s="6">
        <v>120</v>
      </c>
      <c r="H51" s="13">
        <f t="shared" si="0"/>
        <v>90</v>
      </c>
      <c r="I51" s="71"/>
      <c r="J51" s="130"/>
      <c r="K51" s="12"/>
      <c r="L51" s="191"/>
    </row>
    <row r="52" spans="1:12" ht="93" customHeight="1" x14ac:dyDescent="0.25">
      <c r="A52" s="67">
        <v>7</v>
      </c>
      <c r="B52" s="297" t="s">
        <v>655</v>
      </c>
      <c r="C52" s="297"/>
      <c r="D52" s="272" t="s">
        <v>6</v>
      </c>
      <c r="E52" s="272"/>
      <c r="F52" s="13">
        <f>SUM(F53:F56)</f>
        <v>330</v>
      </c>
      <c r="G52" s="13">
        <f>SUM(G53:G56)</f>
        <v>660</v>
      </c>
      <c r="H52" s="13">
        <f t="shared" si="0"/>
        <v>495</v>
      </c>
      <c r="I52" s="13">
        <v>6000</v>
      </c>
      <c r="J52" s="19">
        <v>1</v>
      </c>
      <c r="K52" s="12">
        <f>(J52*H52)/I52</f>
        <v>8.2500000000000004E-2</v>
      </c>
      <c r="L52" s="56"/>
    </row>
    <row r="53" spans="1:12" ht="90" hidden="1" x14ac:dyDescent="0.25">
      <c r="A53" s="67"/>
      <c r="B53" s="14" t="s">
        <v>3</v>
      </c>
      <c r="C53" s="60" t="s">
        <v>654</v>
      </c>
      <c r="D53" s="272"/>
      <c r="E53" s="272"/>
      <c r="F53" s="6">
        <v>60</v>
      </c>
      <c r="G53" s="6">
        <v>120</v>
      </c>
      <c r="H53" s="13">
        <f t="shared" si="0"/>
        <v>90</v>
      </c>
      <c r="I53" s="71"/>
      <c r="J53" s="69"/>
      <c r="K53" s="12"/>
      <c r="L53" s="56"/>
    </row>
    <row r="54" spans="1:12" ht="45" hidden="1" x14ac:dyDescent="0.25">
      <c r="A54" s="67"/>
      <c r="B54" s="14" t="s">
        <v>3</v>
      </c>
      <c r="C54" s="64" t="s">
        <v>653</v>
      </c>
      <c r="D54" s="272"/>
      <c r="E54" s="272"/>
      <c r="F54" s="6">
        <v>60</v>
      </c>
      <c r="G54" s="6">
        <v>120</v>
      </c>
      <c r="H54" s="13">
        <f t="shared" si="0"/>
        <v>90</v>
      </c>
      <c r="I54" s="71"/>
      <c r="J54" s="69"/>
      <c r="K54" s="12"/>
      <c r="L54" s="56"/>
    </row>
    <row r="55" spans="1:12" ht="15" hidden="1" customHeight="1" x14ac:dyDescent="0.25">
      <c r="A55" s="67"/>
      <c r="B55" s="14" t="s">
        <v>3</v>
      </c>
      <c r="C55" s="64" t="s">
        <v>652</v>
      </c>
      <c r="D55" s="272"/>
      <c r="E55" s="272"/>
      <c r="F55" s="6">
        <v>150</v>
      </c>
      <c r="G55" s="6">
        <v>300</v>
      </c>
      <c r="H55" s="13">
        <f t="shared" si="0"/>
        <v>225</v>
      </c>
      <c r="I55" s="71"/>
      <c r="J55" s="69"/>
      <c r="K55" s="12"/>
      <c r="L55" s="56"/>
    </row>
    <row r="56" spans="1:12" ht="45" hidden="1" x14ac:dyDescent="0.25">
      <c r="A56" s="195"/>
      <c r="B56" s="14" t="s">
        <v>3</v>
      </c>
      <c r="C56" s="193" t="s">
        <v>651</v>
      </c>
      <c r="D56" s="272"/>
      <c r="E56" s="272"/>
      <c r="F56" s="6">
        <v>60</v>
      </c>
      <c r="G56" s="6">
        <v>120</v>
      </c>
      <c r="H56" s="13">
        <f t="shared" si="0"/>
        <v>90</v>
      </c>
      <c r="I56" s="71"/>
      <c r="J56" s="130"/>
      <c r="K56" s="12"/>
      <c r="L56" s="191"/>
    </row>
    <row r="57" spans="1:12" ht="94.5" customHeight="1" x14ac:dyDescent="0.25">
      <c r="A57" s="245">
        <v>8</v>
      </c>
      <c r="B57" s="297" t="s">
        <v>650</v>
      </c>
      <c r="C57" s="297"/>
      <c r="D57" s="272" t="s">
        <v>140</v>
      </c>
      <c r="E57" s="272"/>
      <c r="F57" s="13">
        <f>SUM(F58:F61)</f>
        <v>180</v>
      </c>
      <c r="G57" s="13">
        <f>SUM(G58:G61)</f>
        <v>360</v>
      </c>
      <c r="H57" s="13">
        <f t="shared" si="0"/>
        <v>270</v>
      </c>
      <c r="I57" s="13">
        <v>6000</v>
      </c>
      <c r="J57" s="19">
        <v>1</v>
      </c>
      <c r="K57" s="12">
        <f>(J57*H57)/I57</f>
        <v>4.4999999999999998E-2</v>
      </c>
      <c r="L57" s="241"/>
    </row>
    <row r="58" spans="1:12" ht="75" hidden="1" x14ac:dyDescent="0.25">
      <c r="A58" s="67"/>
      <c r="B58" s="14" t="s">
        <v>3</v>
      </c>
      <c r="C58" s="60" t="s">
        <v>646</v>
      </c>
      <c r="D58" s="272"/>
      <c r="E58" s="272"/>
      <c r="F58" s="13">
        <v>60</v>
      </c>
      <c r="G58" s="13">
        <v>120</v>
      </c>
      <c r="H58" s="13">
        <f t="shared" si="0"/>
        <v>90</v>
      </c>
      <c r="I58" s="13"/>
      <c r="J58" s="19"/>
      <c r="K58" s="12"/>
      <c r="L58" s="56"/>
    </row>
    <row r="59" spans="1:12" ht="45" hidden="1" x14ac:dyDescent="0.25">
      <c r="A59" s="67"/>
      <c r="B59" s="14" t="s">
        <v>3</v>
      </c>
      <c r="C59" s="64" t="s">
        <v>640</v>
      </c>
      <c r="D59" s="272"/>
      <c r="E59" s="272"/>
      <c r="F59" s="6">
        <v>60</v>
      </c>
      <c r="G59" s="6">
        <v>120</v>
      </c>
      <c r="H59" s="13">
        <f t="shared" si="0"/>
        <v>90</v>
      </c>
      <c r="I59" s="71"/>
      <c r="J59" s="69"/>
      <c r="K59" s="12"/>
      <c r="L59" s="56"/>
    </row>
    <row r="60" spans="1:12" ht="30" hidden="1" x14ac:dyDescent="0.25">
      <c r="A60" s="67"/>
      <c r="B60" s="14" t="s">
        <v>3</v>
      </c>
      <c r="C60" s="64" t="s">
        <v>649</v>
      </c>
      <c r="D60" s="272"/>
      <c r="E60" s="272"/>
      <c r="F60" s="6">
        <v>30</v>
      </c>
      <c r="G60" s="6">
        <v>60</v>
      </c>
      <c r="H60" s="13">
        <f t="shared" si="0"/>
        <v>45</v>
      </c>
      <c r="I60" s="71"/>
      <c r="J60" s="69"/>
      <c r="K60" s="12"/>
      <c r="L60" s="56"/>
    </row>
    <row r="61" spans="1:12" ht="60" hidden="1" x14ac:dyDescent="0.25">
      <c r="A61" s="195"/>
      <c r="B61" s="14" t="s">
        <v>3</v>
      </c>
      <c r="C61" s="193" t="s">
        <v>648</v>
      </c>
      <c r="D61" s="272"/>
      <c r="E61" s="272"/>
      <c r="F61" s="6">
        <v>30</v>
      </c>
      <c r="G61" s="6">
        <v>60</v>
      </c>
      <c r="H61" s="13">
        <f t="shared" si="0"/>
        <v>45</v>
      </c>
      <c r="I61" s="71"/>
      <c r="J61" s="130"/>
      <c r="K61" s="12"/>
      <c r="L61" s="191"/>
    </row>
    <row r="62" spans="1:12" ht="92.25" customHeight="1" x14ac:dyDescent="0.25">
      <c r="A62" s="67">
        <v>9</v>
      </c>
      <c r="B62" s="297" t="s">
        <v>647</v>
      </c>
      <c r="C62" s="297"/>
      <c r="D62" s="272" t="s">
        <v>140</v>
      </c>
      <c r="E62" s="272"/>
      <c r="F62" s="13">
        <f>SUM(F63:F66)</f>
        <v>120</v>
      </c>
      <c r="G62" s="13">
        <f>SUM(G63:G66)</f>
        <v>240</v>
      </c>
      <c r="H62" s="13">
        <f t="shared" si="0"/>
        <v>180</v>
      </c>
      <c r="I62" s="13">
        <v>6000</v>
      </c>
      <c r="J62" s="19">
        <v>1</v>
      </c>
      <c r="K62" s="12">
        <f>(J62*H62)/I62</f>
        <v>0.03</v>
      </c>
      <c r="L62" s="56"/>
    </row>
    <row r="63" spans="1:12" ht="60" hidden="1" customHeight="1" x14ac:dyDescent="0.25">
      <c r="A63" s="67"/>
      <c r="B63" s="14" t="s">
        <v>3</v>
      </c>
      <c r="C63" s="60" t="s">
        <v>646</v>
      </c>
      <c r="D63" s="272"/>
      <c r="E63" s="272"/>
      <c r="F63" s="6">
        <v>60</v>
      </c>
      <c r="G63" s="6">
        <v>120</v>
      </c>
      <c r="H63" s="13">
        <f t="shared" si="0"/>
        <v>90</v>
      </c>
      <c r="I63" s="71"/>
      <c r="J63" s="69"/>
      <c r="K63" s="12"/>
      <c r="L63" s="56"/>
    </row>
    <row r="64" spans="1:12" ht="45" hidden="1" x14ac:dyDescent="0.25">
      <c r="A64" s="67"/>
      <c r="B64" s="14" t="s">
        <v>3</v>
      </c>
      <c r="C64" s="64" t="s">
        <v>645</v>
      </c>
      <c r="D64" s="272"/>
      <c r="E64" s="272"/>
      <c r="F64" s="6">
        <v>15</v>
      </c>
      <c r="G64" s="6">
        <v>30</v>
      </c>
      <c r="H64" s="13">
        <f t="shared" si="0"/>
        <v>22.5</v>
      </c>
      <c r="I64" s="71"/>
      <c r="J64" s="69"/>
      <c r="K64" s="12"/>
      <c r="L64" s="56"/>
    </row>
    <row r="65" spans="1:12" ht="45" hidden="1" x14ac:dyDescent="0.25">
      <c r="A65" s="67"/>
      <c r="B65" s="14" t="s">
        <v>3</v>
      </c>
      <c r="C65" s="64" t="s">
        <v>644</v>
      </c>
      <c r="D65" s="272"/>
      <c r="E65" s="272"/>
      <c r="F65" s="6">
        <v>15</v>
      </c>
      <c r="G65" s="6">
        <v>30</v>
      </c>
      <c r="H65" s="13">
        <f t="shared" si="0"/>
        <v>22.5</v>
      </c>
      <c r="I65" s="71"/>
      <c r="J65" s="69"/>
      <c r="K65" s="12"/>
      <c r="L65" s="56"/>
    </row>
    <row r="66" spans="1:12" ht="47.25" hidden="1" customHeight="1" x14ac:dyDescent="0.25">
      <c r="A66" s="45"/>
      <c r="B66" s="46" t="s">
        <v>3</v>
      </c>
      <c r="C66" s="104" t="s">
        <v>643</v>
      </c>
      <c r="D66" s="273"/>
      <c r="E66" s="273"/>
      <c r="F66" s="52">
        <v>30</v>
      </c>
      <c r="G66" s="52">
        <v>60</v>
      </c>
      <c r="H66" s="48">
        <f t="shared" si="0"/>
        <v>45</v>
      </c>
      <c r="I66" s="49"/>
      <c r="J66" s="50"/>
      <c r="K66" s="51"/>
      <c r="L66" s="92"/>
    </row>
    <row r="67" spans="1:12" ht="94.5" customHeight="1" x14ac:dyDescent="0.25">
      <c r="A67" s="67">
        <v>10</v>
      </c>
      <c r="B67" s="297" t="s">
        <v>642</v>
      </c>
      <c r="C67" s="297"/>
      <c r="D67" s="272" t="s">
        <v>6</v>
      </c>
      <c r="E67" s="272"/>
      <c r="F67" s="13">
        <f>SUM(F68:F71)</f>
        <v>270</v>
      </c>
      <c r="G67" s="13">
        <f>SUM(G68:G71)</f>
        <v>540</v>
      </c>
      <c r="H67" s="13">
        <f t="shared" si="0"/>
        <v>405</v>
      </c>
      <c r="I67" s="13">
        <v>6000</v>
      </c>
      <c r="J67" s="19">
        <v>1</v>
      </c>
      <c r="K67" s="12">
        <f>(J67*H67)/I67</f>
        <v>6.7500000000000004E-2</v>
      </c>
      <c r="L67" s="56"/>
    </row>
    <row r="68" spans="1:12" ht="75" hidden="1" x14ac:dyDescent="0.25">
      <c r="A68" s="67"/>
      <c r="B68" s="14" t="s">
        <v>3</v>
      </c>
      <c r="C68" s="60" t="s">
        <v>641</v>
      </c>
      <c r="D68" s="272"/>
      <c r="E68" s="272"/>
      <c r="F68" s="6">
        <v>30</v>
      </c>
      <c r="G68" s="6">
        <v>60</v>
      </c>
      <c r="H68" s="13">
        <f t="shared" si="0"/>
        <v>45</v>
      </c>
      <c r="I68" s="71"/>
      <c r="J68" s="69"/>
      <c r="K68" s="12"/>
      <c r="L68" s="56"/>
    </row>
    <row r="69" spans="1:12" ht="45" hidden="1" x14ac:dyDescent="0.25">
      <c r="A69" s="67"/>
      <c r="B69" s="14" t="s">
        <v>3</v>
      </c>
      <c r="C69" s="64" t="s">
        <v>640</v>
      </c>
      <c r="D69" s="272"/>
      <c r="E69" s="272"/>
      <c r="F69" s="6">
        <v>60</v>
      </c>
      <c r="G69" s="6">
        <v>120</v>
      </c>
      <c r="H69" s="13">
        <f t="shared" si="0"/>
        <v>90</v>
      </c>
      <c r="I69" s="71"/>
      <c r="J69" s="69"/>
      <c r="K69" s="12"/>
      <c r="L69" s="56"/>
    </row>
    <row r="70" spans="1:12" hidden="1" x14ac:dyDescent="0.25">
      <c r="A70" s="67"/>
      <c r="B70" s="14" t="s">
        <v>3</v>
      </c>
      <c r="C70" s="64" t="s">
        <v>639</v>
      </c>
      <c r="D70" s="272"/>
      <c r="E70" s="272"/>
      <c r="F70" s="6">
        <v>60</v>
      </c>
      <c r="G70" s="6">
        <v>120</v>
      </c>
      <c r="H70" s="13">
        <f t="shared" si="0"/>
        <v>90</v>
      </c>
      <c r="I70" s="71"/>
      <c r="J70" s="69"/>
      <c r="K70" s="12"/>
      <c r="L70" s="56"/>
    </row>
    <row r="71" spans="1:12" ht="30" hidden="1" x14ac:dyDescent="0.25">
      <c r="A71" s="67"/>
      <c r="B71" s="14" t="s">
        <v>3</v>
      </c>
      <c r="C71" s="64" t="s">
        <v>638</v>
      </c>
      <c r="D71" s="272"/>
      <c r="E71" s="272"/>
      <c r="F71" s="6">
        <v>120</v>
      </c>
      <c r="G71" s="6">
        <v>240</v>
      </c>
      <c r="H71" s="13">
        <f t="shared" si="0"/>
        <v>180</v>
      </c>
      <c r="I71" s="71"/>
      <c r="J71" s="69"/>
      <c r="K71" s="12"/>
      <c r="L71" s="56"/>
    </row>
    <row r="72" spans="1:12" ht="30" hidden="1" x14ac:dyDescent="0.25">
      <c r="A72" s="67"/>
      <c r="B72" s="14" t="s">
        <v>3</v>
      </c>
      <c r="C72" s="64" t="s">
        <v>637</v>
      </c>
      <c r="D72" s="272"/>
      <c r="E72" s="272"/>
      <c r="F72" s="6">
        <v>30</v>
      </c>
      <c r="G72" s="6">
        <v>60</v>
      </c>
      <c r="H72" s="13">
        <f t="shared" si="0"/>
        <v>45</v>
      </c>
      <c r="I72" s="71"/>
      <c r="J72" s="69"/>
      <c r="K72" s="12"/>
      <c r="L72" s="56"/>
    </row>
    <row r="73" spans="1:12" ht="51.75" hidden="1" customHeight="1" x14ac:dyDescent="0.25">
      <c r="A73" s="45"/>
      <c r="B73" s="46" t="s">
        <v>3</v>
      </c>
      <c r="C73" s="104" t="s">
        <v>636</v>
      </c>
      <c r="D73" s="273"/>
      <c r="E73" s="273"/>
      <c r="F73" s="52">
        <v>60</v>
      </c>
      <c r="G73" s="52">
        <v>120</v>
      </c>
      <c r="H73" s="48">
        <f t="shared" si="0"/>
        <v>90</v>
      </c>
      <c r="I73" s="49"/>
      <c r="J73" s="50"/>
      <c r="K73" s="51"/>
      <c r="L73" s="92"/>
    </row>
    <row r="74" spans="1:12" ht="45" hidden="1" x14ac:dyDescent="0.25">
      <c r="A74" s="67"/>
      <c r="B74" s="14" t="s">
        <v>3</v>
      </c>
      <c r="C74" s="64" t="s">
        <v>635</v>
      </c>
      <c r="D74" s="272"/>
      <c r="E74" s="272"/>
      <c r="F74" s="6">
        <v>60</v>
      </c>
      <c r="G74" s="6">
        <v>120</v>
      </c>
      <c r="H74" s="13">
        <f t="shared" si="0"/>
        <v>90</v>
      </c>
      <c r="I74" s="71"/>
      <c r="J74" s="69"/>
      <c r="K74" s="12"/>
      <c r="L74" s="56"/>
    </row>
    <row r="75" spans="1:12" ht="45" hidden="1" x14ac:dyDescent="0.25">
      <c r="A75" s="67"/>
      <c r="B75" s="14" t="s">
        <v>3</v>
      </c>
      <c r="C75" s="64" t="s">
        <v>634</v>
      </c>
      <c r="D75" s="272"/>
      <c r="E75" s="272"/>
      <c r="F75" s="6">
        <v>5</v>
      </c>
      <c r="G75" s="6">
        <v>10</v>
      </c>
      <c r="H75" s="13">
        <f t="shared" si="0"/>
        <v>7.5</v>
      </c>
      <c r="I75" s="71"/>
      <c r="J75" s="69"/>
      <c r="K75" s="12"/>
      <c r="L75" s="56"/>
    </row>
    <row r="76" spans="1:12" ht="45" hidden="1" x14ac:dyDescent="0.25">
      <c r="A76" s="67"/>
      <c r="B76" s="14" t="s">
        <v>3</v>
      </c>
      <c r="C76" s="64" t="s">
        <v>633</v>
      </c>
      <c r="D76" s="272"/>
      <c r="E76" s="272"/>
      <c r="F76" s="6">
        <v>5</v>
      </c>
      <c r="G76" s="6">
        <v>10</v>
      </c>
      <c r="H76" s="13">
        <f t="shared" si="0"/>
        <v>7.5</v>
      </c>
      <c r="I76" s="71"/>
      <c r="J76" s="69"/>
      <c r="K76" s="12"/>
      <c r="L76" s="56"/>
    </row>
    <row r="77" spans="1:12" ht="66" customHeight="1" x14ac:dyDescent="0.25">
      <c r="A77" s="57">
        <v>11</v>
      </c>
      <c r="B77" s="274" t="s">
        <v>11</v>
      </c>
      <c r="C77" s="274"/>
      <c r="D77" s="275" t="s">
        <v>6</v>
      </c>
      <c r="E77" s="275"/>
      <c r="F77" s="13">
        <f>SUM(F78:F80)</f>
        <v>135</v>
      </c>
      <c r="G77" s="13">
        <f>SUM(G78:G80)</f>
        <v>270</v>
      </c>
      <c r="H77" s="13">
        <f t="shared" si="0"/>
        <v>202.5</v>
      </c>
      <c r="I77" s="13">
        <v>6000</v>
      </c>
      <c r="J77" s="19">
        <v>2</v>
      </c>
      <c r="K77" s="12">
        <f>(J77*H77)/I77</f>
        <v>6.7500000000000004E-2</v>
      </c>
      <c r="L77" s="56"/>
    </row>
    <row r="78" spans="1:12" hidden="1" x14ac:dyDescent="0.25">
      <c r="A78" s="57"/>
      <c r="B78" s="14" t="s">
        <v>3</v>
      </c>
      <c r="C78" s="60" t="s">
        <v>10</v>
      </c>
      <c r="D78" s="272"/>
      <c r="E78" s="272"/>
      <c r="F78" s="6">
        <v>60</v>
      </c>
      <c r="G78" s="6">
        <v>120</v>
      </c>
      <c r="H78" s="13">
        <f t="shared" si="0"/>
        <v>90</v>
      </c>
      <c r="I78" s="71"/>
      <c r="J78" s="69"/>
      <c r="K78" s="12"/>
      <c r="L78" s="56"/>
    </row>
    <row r="79" spans="1:12" hidden="1" x14ac:dyDescent="0.25">
      <c r="A79" s="57"/>
      <c r="B79" s="14" t="s">
        <v>3</v>
      </c>
      <c r="C79" s="60" t="s">
        <v>9</v>
      </c>
      <c r="D79" s="272"/>
      <c r="E79" s="272"/>
      <c r="F79" s="6">
        <v>60</v>
      </c>
      <c r="G79" s="6">
        <v>120</v>
      </c>
      <c r="H79" s="13">
        <f t="shared" si="0"/>
        <v>90</v>
      </c>
      <c r="I79" s="71"/>
      <c r="J79" s="69"/>
      <c r="K79" s="12"/>
      <c r="L79" s="56"/>
    </row>
    <row r="80" spans="1:12" ht="30" hidden="1" x14ac:dyDescent="0.25">
      <c r="A80" s="57"/>
      <c r="B80" s="14" t="s">
        <v>3</v>
      </c>
      <c r="C80" s="60" t="s">
        <v>8</v>
      </c>
      <c r="D80" s="272"/>
      <c r="E80" s="272"/>
      <c r="F80" s="6">
        <v>15</v>
      </c>
      <c r="G80" s="6">
        <v>30</v>
      </c>
      <c r="H80" s="13">
        <f t="shared" si="0"/>
        <v>22.5</v>
      </c>
      <c r="I80" s="71"/>
      <c r="J80" s="69"/>
      <c r="K80" s="12"/>
      <c r="L80" s="56"/>
    </row>
    <row r="81" spans="1:12" ht="48.75" customHeight="1" x14ac:dyDescent="0.25">
      <c r="A81" s="237">
        <v>12</v>
      </c>
      <c r="B81" s="274" t="s">
        <v>40</v>
      </c>
      <c r="C81" s="274"/>
      <c r="D81" s="275" t="s">
        <v>6</v>
      </c>
      <c r="E81" s="272"/>
      <c r="F81" s="13">
        <f>SUM(F82:F84)</f>
        <v>95</v>
      </c>
      <c r="G81" s="13">
        <f>SUM(G82:G84)</f>
        <v>670</v>
      </c>
      <c r="H81" s="13">
        <f t="shared" si="0"/>
        <v>382.5</v>
      </c>
      <c r="I81" s="71">
        <v>72000</v>
      </c>
      <c r="J81" s="248">
        <v>6</v>
      </c>
      <c r="K81" s="12">
        <f>(J81*H81)/I81</f>
        <v>3.1875000000000001E-2</v>
      </c>
      <c r="L81" s="241" t="s">
        <v>632</v>
      </c>
    </row>
    <row r="82" spans="1:12" ht="30" hidden="1" x14ac:dyDescent="0.25">
      <c r="A82" s="81"/>
      <c r="B82" s="105" t="s">
        <v>3</v>
      </c>
      <c r="C82" s="106" t="s">
        <v>5</v>
      </c>
      <c r="D82" s="273"/>
      <c r="E82" s="273"/>
      <c r="F82" s="52">
        <v>5</v>
      </c>
      <c r="G82" s="52">
        <v>10</v>
      </c>
      <c r="H82" s="48">
        <f t="shared" si="0"/>
        <v>7.5</v>
      </c>
      <c r="I82" s="49"/>
      <c r="J82" s="50"/>
      <c r="K82" s="51"/>
      <c r="L82" s="92"/>
    </row>
    <row r="83" spans="1:12" ht="21.75" hidden="1" customHeight="1" x14ac:dyDescent="0.25">
      <c r="A83" s="82"/>
      <c r="B83" s="26" t="s">
        <v>3</v>
      </c>
      <c r="C83" s="93" t="s">
        <v>4</v>
      </c>
      <c r="D83" s="272"/>
      <c r="E83" s="272"/>
      <c r="F83" s="6">
        <v>60</v>
      </c>
      <c r="G83" s="6">
        <v>600</v>
      </c>
      <c r="H83" s="13">
        <f t="shared" si="0"/>
        <v>330</v>
      </c>
      <c r="I83" s="71"/>
      <c r="J83" s="94"/>
      <c r="K83" s="12"/>
      <c r="L83" s="91"/>
    </row>
    <row r="84" spans="1:12" ht="30" hidden="1" x14ac:dyDescent="0.25">
      <c r="A84" s="237"/>
      <c r="B84" s="26" t="s">
        <v>3</v>
      </c>
      <c r="C84" s="242" t="s">
        <v>8</v>
      </c>
      <c r="D84" s="272"/>
      <c r="E84" s="272"/>
      <c r="F84" s="6">
        <v>30</v>
      </c>
      <c r="G84" s="6">
        <v>60</v>
      </c>
      <c r="H84" s="13">
        <f t="shared" si="0"/>
        <v>45</v>
      </c>
      <c r="I84" s="71"/>
      <c r="J84" s="248"/>
      <c r="K84" s="12"/>
      <c r="L84" s="241"/>
    </row>
    <row r="85" spans="1:12" x14ac:dyDescent="0.25">
      <c r="A85" s="298" t="s">
        <v>1</v>
      </c>
      <c r="B85" s="298"/>
      <c r="C85" s="298"/>
      <c r="D85" s="298"/>
      <c r="E85" s="298"/>
      <c r="F85" s="298"/>
      <c r="G85" s="298"/>
      <c r="H85" s="298"/>
      <c r="I85" s="298"/>
      <c r="J85" s="298"/>
      <c r="K85" s="12">
        <f>SUM(K9:K84)</f>
        <v>1.9306249999999998</v>
      </c>
      <c r="L85" s="245"/>
    </row>
    <row r="86" spans="1:12" ht="15.95" customHeight="1" x14ac:dyDescent="0.25">
      <c r="A86" s="299" t="s">
        <v>0</v>
      </c>
      <c r="B86" s="299"/>
      <c r="C86" s="299"/>
      <c r="D86" s="299"/>
      <c r="E86" s="299"/>
      <c r="F86" s="299"/>
      <c r="G86" s="299"/>
      <c r="H86" s="299"/>
      <c r="I86" s="299"/>
      <c r="J86" s="299"/>
      <c r="K86" s="253">
        <f>ROUND(K85,0)</f>
        <v>2</v>
      </c>
      <c r="L86" s="45"/>
    </row>
  </sheetData>
  <mergeCells count="101">
    <mergeCell ref="A85:J85"/>
    <mergeCell ref="A86:J86"/>
    <mergeCell ref="D80:E80"/>
    <mergeCell ref="B81:C81"/>
    <mergeCell ref="D81:E81"/>
    <mergeCell ref="D82:E82"/>
    <mergeCell ref="D83:E83"/>
    <mergeCell ref="D84:E84"/>
    <mergeCell ref="D75:E75"/>
    <mergeCell ref="D76:E76"/>
    <mergeCell ref="B77:C77"/>
    <mergeCell ref="D77:E77"/>
    <mergeCell ref="D78:E78"/>
    <mergeCell ref="D79:E79"/>
    <mergeCell ref="B67:C67"/>
    <mergeCell ref="D67:E67"/>
    <mergeCell ref="D68:E68"/>
    <mergeCell ref="D69:E69"/>
    <mergeCell ref="D70:E70"/>
    <mergeCell ref="D71:E71"/>
    <mergeCell ref="D72:E72"/>
    <mergeCell ref="D73:E73"/>
    <mergeCell ref="D74:E74"/>
    <mergeCell ref="B62:C62"/>
    <mergeCell ref="D62:E62"/>
    <mergeCell ref="D63:E63"/>
    <mergeCell ref="D64:E64"/>
    <mergeCell ref="D65:E65"/>
    <mergeCell ref="D66:E66"/>
    <mergeCell ref="B57:C57"/>
    <mergeCell ref="D57:E57"/>
    <mergeCell ref="D58:E58"/>
    <mergeCell ref="D59:E59"/>
    <mergeCell ref="D60:E60"/>
    <mergeCell ref="D61:E61"/>
    <mergeCell ref="D51:E51"/>
    <mergeCell ref="B52:C52"/>
    <mergeCell ref="D52:E52"/>
    <mergeCell ref="D53:E53"/>
    <mergeCell ref="D54:E54"/>
    <mergeCell ref="D55:E55"/>
    <mergeCell ref="D56:E56"/>
    <mergeCell ref="D43:E43"/>
    <mergeCell ref="D44:E44"/>
    <mergeCell ref="B45:C45"/>
    <mergeCell ref="D45:E45"/>
    <mergeCell ref="D46:E46"/>
    <mergeCell ref="D47:E47"/>
    <mergeCell ref="D48:E48"/>
    <mergeCell ref="D49:E49"/>
    <mergeCell ref="D50:E50"/>
    <mergeCell ref="B35:C35"/>
    <mergeCell ref="D35:E35"/>
    <mergeCell ref="D36:E36"/>
    <mergeCell ref="D37:E37"/>
    <mergeCell ref="D38:E38"/>
    <mergeCell ref="D39:E39"/>
    <mergeCell ref="D40:E40"/>
    <mergeCell ref="D41:E41"/>
    <mergeCell ref="D42:E42"/>
    <mergeCell ref="D31:E31"/>
    <mergeCell ref="D32:E32"/>
    <mergeCell ref="D33:E33"/>
    <mergeCell ref="D34:E34"/>
    <mergeCell ref="D24:E24"/>
    <mergeCell ref="B25:C25"/>
    <mergeCell ref="D25:E25"/>
    <mergeCell ref="D26:E26"/>
    <mergeCell ref="D27:E27"/>
    <mergeCell ref="D28:E28"/>
    <mergeCell ref="D29:E29"/>
    <mergeCell ref="D17:E17"/>
    <mergeCell ref="D18:E18"/>
    <mergeCell ref="B19:C19"/>
    <mergeCell ref="D19:E19"/>
    <mergeCell ref="D20:E20"/>
    <mergeCell ref="D21:E21"/>
    <mergeCell ref="D22:E22"/>
    <mergeCell ref="D23:E23"/>
    <mergeCell ref="B30:C30"/>
    <mergeCell ref="D30:E30"/>
    <mergeCell ref="B9:C9"/>
    <mergeCell ref="D9:E9"/>
    <mergeCell ref="D10:E10"/>
    <mergeCell ref="D11:E11"/>
    <mergeCell ref="D12:E12"/>
    <mergeCell ref="D13:E13"/>
    <mergeCell ref="D14:E14"/>
    <mergeCell ref="D15:E15"/>
    <mergeCell ref="D16:E16"/>
    <mergeCell ref="A7:A8"/>
    <mergeCell ref="B7:C8"/>
    <mergeCell ref="D7:E8"/>
    <mergeCell ref="F7:H7"/>
    <mergeCell ref="I7:I8"/>
    <mergeCell ref="J7:J8"/>
    <mergeCell ref="K7:K8"/>
    <mergeCell ref="L7:L8"/>
    <mergeCell ref="E1:L1"/>
    <mergeCell ref="E2:L2"/>
    <mergeCell ref="E3:L5"/>
  </mergeCells>
  <printOptions horizontalCentered="1"/>
  <pageMargins left="1.5748031496062993" right="1.1811023622047245" top="1.1811023622047245" bottom="1.1811023622047245" header="1.1811023622047201" footer="0"/>
  <pageSetup paperSize="9" scale="58" firstPageNumber="106" fitToHeight="0" orientation="portrait" r:id="rId1"/>
  <headerFooter differentOddEven="1">
    <oddHeader>&amp;R&amp;P</oddHeader>
    <evenHeader>&amp;R&amp;P</evenHeader>
    <firstHeader>&amp;L&amp;P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7"/>
  <sheetViews>
    <sheetView view="pageBreakPreview" topLeftCell="A82" zoomScale="89" zoomScaleNormal="100" zoomScaleSheetLayoutView="89" workbookViewId="0">
      <selection activeCell="D6" sqref="D6"/>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63" t="s">
        <v>36</v>
      </c>
      <c r="C1" s="23" t="s">
        <v>35</v>
      </c>
      <c r="D1" s="23" t="s">
        <v>29</v>
      </c>
      <c r="E1" s="296" t="s">
        <v>192</v>
      </c>
      <c r="F1" s="296"/>
      <c r="G1" s="296"/>
      <c r="H1" s="296"/>
      <c r="I1" s="296"/>
      <c r="J1" s="71"/>
      <c r="K1" s="22"/>
      <c r="L1" s="7"/>
    </row>
    <row r="2" spans="1:12" x14ac:dyDescent="0.25">
      <c r="A2" s="23"/>
      <c r="B2" s="63" t="s">
        <v>33</v>
      </c>
      <c r="C2" s="23" t="s">
        <v>32</v>
      </c>
      <c r="D2" s="23" t="s">
        <v>29</v>
      </c>
      <c r="E2" s="296" t="s">
        <v>631</v>
      </c>
      <c r="F2" s="296"/>
      <c r="G2" s="296"/>
      <c r="H2" s="296"/>
      <c r="I2" s="296"/>
      <c r="J2" s="296"/>
      <c r="K2" s="296"/>
      <c r="L2" s="296"/>
    </row>
    <row r="3" spans="1:12" x14ac:dyDescent="0.25">
      <c r="A3" s="23"/>
      <c r="B3" s="63" t="s">
        <v>31</v>
      </c>
      <c r="C3" s="23" t="s">
        <v>30</v>
      </c>
      <c r="D3" s="23" t="s">
        <v>29</v>
      </c>
      <c r="E3" s="276" t="s">
        <v>630</v>
      </c>
      <c r="F3" s="276"/>
      <c r="G3" s="276"/>
      <c r="H3" s="276"/>
      <c r="I3" s="276"/>
      <c r="J3" s="276"/>
      <c r="K3" s="276"/>
      <c r="L3" s="276"/>
    </row>
    <row r="4" spans="1:12" x14ac:dyDescent="0.25">
      <c r="A4" s="69"/>
      <c r="B4" s="61"/>
      <c r="C4" s="61"/>
      <c r="D4" s="61"/>
      <c r="E4" s="276"/>
      <c r="F4" s="276"/>
      <c r="G4" s="276"/>
      <c r="H4" s="276"/>
      <c r="I4" s="276"/>
      <c r="J4" s="276"/>
      <c r="K4" s="276"/>
      <c r="L4" s="276"/>
    </row>
    <row r="5" spans="1:12" x14ac:dyDescent="0.25">
      <c r="A5" s="69"/>
      <c r="B5" s="61"/>
      <c r="C5" s="61"/>
      <c r="D5" s="61"/>
      <c r="E5" s="276"/>
      <c r="F5" s="276"/>
      <c r="G5" s="276"/>
      <c r="H5" s="276"/>
      <c r="I5" s="276"/>
      <c r="J5" s="276"/>
      <c r="K5" s="276"/>
      <c r="L5" s="276"/>
    </row>
    <row r="6" spans="1:12" ht="8.25" customHeight="1" x14ac:dyDescent="0.25">
      <c r="A6" s="69"/>
      <c r="B6" s="61"/>
      <c r="C6" s="61"/>
      <c r="D6" s="61"/>
      <c r="E6" s="276"/>
      <c r="F6" s="276"/>
      <c r="G6" s="276"/>
      <c r="H6" s="276"/>
      <c r="I6" s="276"/>
      <c r="J6" s="276"/>
      <c r="K6" s="276"/>
      <c r="L6" s="276"/>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62" t="s">
        <v>20</v>
      </c>
      <c r="G8" s="62" t="s">
        <v>19</v>
      </c>
      <c r="H8" s="62" t="s">
        <v>18</v>
      </c>
      <c r="I8" s="283"/>
      <c r="J8" s="283"/>
      <c r="K8" s="278"/>
      <c r="L8" s="278"/>
    </row>
    <row r="9" spans="1:12" ht="79.5" customHeight="1" x14ac:dyDescent="0.25">
      <c r="A9" s="108">
        <v>1</v>
      </c>
      <c r="B9" s="276" t="s">
        <v>629</v>
      </c>
      <c r="C9" s="276"/>
      <c r="D9" s="272" t="s">
        <v>140</v>
      </c>
      <c r="E9" s="272"/>
      <c r="F9" s="13">
        <f>SUM(F10:F16)</f>
        <v>325</v>
      </c>
      <c r="G9" s="13">
        <f>SUM(G10:G16)</f>
        <v>650</v>
      </c>
      <c r="H9" s="13">
        <f>AVERAGE(F9:G9)</f>
        <v>487.5</v>
      </c>
      <c r="I9" s="13">
        <v>72000</v>
      </c>
      <c r="J9" s="13">
        <v>8</v>
      </c>
      <c r="K9" s="12">
        <f>(J9*H9)/I9</f>
        <v>5.4166666666666669E-2</v>
      </c>
      <c r="L9" s="65"/>
    </row>
    <row r="10" spans="1:12" ht="75.75" hidden="1" customHeight="1" x14ac:dyDescent="0.25">
      <c r="A10" s="108"/>
      <c r="B10" s="20" t="s">
        <v>3</v>
      </c>
      <c r="C10" s="59" t="s">
        <v>628</v>
      </c>
      <c r="D10" s="272"/>
      <c r="E10" s="272"/>
      <c r="F10" s="24">
        <v>150</v>
      </c>
      <c r="G10" s="24">
        <v>300</v>
      </c>
      <c r="H10" s="13">
        <f t="shared" ref="H10:H54" si="0">AVERAGE(F10:G10)</f>
        <v>225</v>
      </c>
      <c r="I10" s="24"/>
      <c r="J10" s="24"/>
      <c r="K10" s="24"/>
      <c r="L10" s="66"/>
    </row>
    <row r="11" spans="1:12" ht="60" hidden="1" x14ac:dyDescent="0.25">
      <c r="A11" s="109"/>
      <c r="B11" s="110" t="s">
        <v>3</v>
      </c>
      <c r="C11" s="47" t="s">
        <v>627</v>
      </c>
      <c r="D11" s="273"/>
      <c r="E11" s="273"/>
      <c r="F11" s="111">
        <v>15</v>
      </c>
      <c r="G11" s="111">
        <v>30</v>
      </c>
      <c r="H11" s="48">
        <f t="shared" si="0"/>
        <v>22.5</v>
      </c>
      <c r="I11" s="111"/>
      <c r="J11" s="111"/>
      <c r="K11" s="111"/>
      <c r="L11" s="112"/>
    </row>
    <row r="12" spans="1:12" ht="60" hidden="1" x14ac:dyDescent="0.25">
      <c r="A12" s="108"/>
      <c r="B12" s="20" t="s">
        <v>3</v>
      </c>
      <c r="C12" s="59" t="s">
        <v>626</v>
      </c>
      <c r="D12" s="272"/>
      <c r="E12" s="272"/>
      <c r="F12" s="24">
        <v>30</v>
      </c>
      <c r="G12" s="24">
        <v>60</v>
      </c>
      <c r="H12" s="13">
        <f t="shared" si="0"/>
        <v>45</v>
      </c>
      <c r="I12" s="24"/>
      <c r="J12" s="24"/>
      <c r="K12" s="24"/>
      <c r="L12" s="68" t="s">
        <v>625</v>
      </c>
    </row>
    <row r="13" spans="1:12" ht="45" hidden="1" x14ac:dyDescent="0.25">
      <c r="A13" s="108"/>
      <c r="B13" s="20" t="s">
        <v>3</v>
      </c>
      <c r="C13" s="59" t="s">
        <v>624</v>
      </c>
      <c r="D13" s="272"/>
      <c r="E13" s="272"/>
      <c r="F13" s="24">
        <v>30</v>
      </c>
      <c r="G13" s="24">
        <v>60</v>
      </c>
      <c r="H13" s="13">
        <f t="shared" si="0"/>
        <v>45</v>
      </c>
      <c r="I13" s="24"/>
      <c r="J13" s="24"/>
      <c r="K13" s="24"/>
      <c r="L13" s="66"/>
    </row>
    <row r="14" spans="1:12" ht="30" hidden="1" x14ac:dyDescent="0.25">
      <c r="A14" s="108"/>
      <c r="B14" s="20" t="s">
        <v>3</v>
      </c>
      <c r="C14" s="59" t="s">
        <v>623</v>
      </c>
      <c r="D14" s="272"/>
      <c r="E14" s="272"/>
      <c r="F14" s="24">
        <v>30</v>
      </c>
      <c r="G14" s="24">
        <v>60</v>
      </c>
      <c r="H14" s="13">
        <f t="shared" si="0"/>
        <v>45</v>
      </c>
      <c r="I14" s="24"/>
      <c r="J14" s="24"/>
      <c r="K14" s="24"/>
      <c r="L14" s="66"/>
    </row>
    <row r="15" spans="1:12" ht="79.5" hidden="1" customHeight="1" x14ac:dyDescent="0.25">
      <c r="A15" s="108"/>
      <c r="B15" s="20" t="s">
        <v>3</v>
      </c>
      <c r="C15" s="59" t="s">
        <v>622</v>
      </c>
      <c r="D15" s="272"/>
      <c r="E15" s="272"/>
      <c r="F15" s="24">
        <v>60</v>
      </c>
      <c r="G15" s="24">
        <v>120</v>
      </c>
      <c r="H15" s="13">
        <f t="shared" si="0"/>
        <v>90</v>
      </c>
      <c r="I15" s="24"/>
      <c r="J15" s="24"/>
      <c r="K15" s="24"/>
      <c r="L15" s="68" t="s">
        <v>621</v>
      </c>
    </row>
    <row r="16" spans="1:12" ht="63" hidden="1" customHeight="1" x14ac:dyDescent="0.25">
      <c r="A16" s="108"/>
      <c r="B16" s="20" t="s">
        <v>3</v>
      </c>
      <c r="C16" s="239" t="s">
        <v>620</v>
      </c>
      <c r="D16" s="272"/>
      <c r="E16" s="272"/>
      <c r="F16" s="24">
        <v>10</v>
      </c>
      <c r="G16" s="24">
        <v>20</v>
      </c>
      <c r="H16" s="13">
        <f t="shared" si="0"/>
        <v>15</v>
      </c>
      <c r="I16" s="24"/>
      <c r="J16" s="24"/>
      <c r="K16" s="24"/>
      <c r="L16" s="66"/>
    </row>
    <row r="17" spans="1:12" ht="78.75" customHeight="1" x14ac:dyDescent="0.25">
      <c r="A17" s="108">
        <v>2</v>
      </c>
      <c r="B17" s="276" t="s">
        <v>191</v>
      </c>
      <c r="C17" s="276"/>
      <c r="D17" s="272" t="s">
        <v>140</v>
      </c>
      <c r="E17" s="272"/>
      <c r="F17" s="13">
        <f>SUM(F18:F24)</f>
        <v>21</v>
      </c>
      <c r="G17" s="13">
        <f>SUM(G18:G24)</f>
        <v>42</v>
      </c>
      <c r="H17" s="13">
        <f>AVERAGE(F17:G17)</f>
        <v>31.5</v>
      </c>
      <c r="I17" s="13">
        <v>72000</v>
      </c>
      <c r="J17" s="13">
        <v>1500</v>
      </c>
      <c r="K17" s="12">
        <f>(J17*H17)/I17</f>
        <v>0.65625</v>
      </c>
      <c r="L17" s="66"/>
    </row>
    <row r="18" spans="1:12" ht="45" hidden="1" customHeight="1" x14ac:dyDescent="0.25">
      <c r="A18" s="108"/>
      <c r="B18" s="20" t="s">
        <v>3</v>
      </c>
      <c r="C18" s="59" t="s">
        <v>190</v>
      </c>
      <c r="D18" s="272"/>
      <c r="E18" s="272"/>
      <c r="F18" s="24">
        <v>1</v>
      </c>
      <c r="G18" s="24">
        <v>2</v>
      </c>
      <c r="H18" s="13">
        <f t="shared" si="0"/>
        <v>1.5</v>
      </c>
      <c r="I18" s="24"/>
      <c r="J18" s="24"/>
      <c r="K18" s="24"/>
      <c r="L18" s="66"/>
    </row>
    <row r="19" spans="1:12" ht="45" hidden="1" x14ac:dyDescent="0.25">
      <c r="A19" s="108"/>
      <c r="B19" s="20"/>
      <c r="C19" s="59" t="s">
        <v>189</v>
      </c>
      <c r="D19" s="272"/>
      <c r="E19" s="272"/>
      <c r="F19" s="24">
        <v>3</v>
      </c>
      <c r="G19" s="24">
        <v>6</v>
      </c>
      <c r="H19" s="13">
        <f t="shared" si="0"/>
        <v>4.5</v>
      </c>
      <c r="I19" s="24"/>
      <c r="J19" s="24"/>
      <c r="K19" s="24"/>
      <c r="L19" s="66"/>
    </row>
    <row r="20" spans="1:12" ht="60" hidden="1" x14ac:dyDescent="0.25">
      <c r="A20" s="108"/>
      <c r="B20" s="20" t="s">
        <v>3</v>
      </c>
      <c r="C20" s="59" t="s">
        <v>188</v>
      </c>
      <c r="D20" s="272"/>
      <c r="E20" s="272"/>
      <c r="F20" s="24">
        <v>3</v>
      </c>
      <c r="G20" s="24">
        <v>6</v>
      </c>
      <c r="H20" s="13">
        <f t="shared" si="0"/>
        <v>4.5</v>
      </c>
      <c r="I20" s="24"/>
      <c r="J20" s="24"/>
      <c r="K20" s="24"/>
      <c r="L20" s="66"/>
    </row>
    <row r="21" spans="1:12" ht="30" hidden="1" x14ac:dyDescent="0.25">
      <c r="A21" s="108"/>
      <c r="B21" s="20" t="s">
        <v>3</v>
      </c>
      <c r="C21" s="59" t="s">
        <v>187</v>
      </c>
      <c r="D21" s="272"/>
      <c r="E21" s="272"/>
      <c r="F21" s="24">
        <v>4</v>
      </c>
      <c r="G21" s="24">
        <v>8</v>
      </c>
      <c r="H21" s="13">
        <f t="shared" si="0"/>
        <v>6</v>
      </c>
      <c r="I21" s="24"/>
      <c r="J21" s="24"/>
      <c r="K21" s="24"/>
      <c r="L21" s="66"/>
    </row>
    <row r="22" spans="1:12" ht="48" hidden="1" customHeight="1" x14ac:dyDescent="0.25">
      <c r="A22" s="109"/>
      <c r="B22" s="110" t="s">
        <v>3</v>
      </c>
      <c r="C22" s="160" t="s">
        <v>619</v>
      </c>
      <c r="D22" s="273"/>
      <c r="E22" s="273"/>
      <c r="F22" s="111">
        <v>4</v>
      </c>
      <c r="G22" s="111">
        <v>8</v>
      </c>
      <c r="H22" s="48">
        <f t="shared" si="0"/>
        <v>6</v>
      </c>
      <c r="I22" s="111"/>
      <c r="J22" s="111"/>
      <c r="K22" s="111"/>
      <c r="L22" s="112"/>
    </row>
    <row r="23" spans="1:12" ht="60" hidden="1" x14ac:dyDescent="0.25">
      <c r="A23" s="108"/>
      <c r="B23" s="20" t="s">
        <v>3</v>
      </c>
      <c r="C23" s="59" t="s">
        <v>618</v>
      </c>
      <c r="D23" s="272"/>
      <c r="E23" s="272"/>
      <c r="F23" s="24">
        <v>2</v>
      </c>
      <c r="G23" s="24">
        <v>4</v>
      </c>
      <c r="H23" s="13">
        <f t="shared" si="0"/>
        <v>3</v>
      </c>
      <c r="I23" s="24"/>
      <c r="J23" s="24"/>
      <c r="K23" s="24"/>
      <c r="L23" s="25" t="s">
        <v>617</v>
      </c>
    </row>
    <row r="24" spans="1:12" ht="99.95" hidden="1" customHeight="1" x14ac:dyDescent="0.25">
      <c r="A24" s="108"/>
      <c r="B24" s="20" t="s">
        <v>3</v>
      </c>
      <c r="C24" s="59" t="s">
        <v>616</v>
      </c>
      <c r="D24" s="272"/>
      <c r="E24" s="272"/>
      <c r="F24" s="24">
        <v>4</v>
      </c>
      <c r="G24" s="24">
        <v>8</v>
      </c>
      <c r="H24" s="13">
        <f t="shared" si="0"/>
        <v>6</v>
      </c>
      <c r="I24" s="24"/>
      <c r="J24" s="24"/>
      <c r="K24" s="24"/>
      <c r="L24" s="66"/>
    </row>
    <row r="25" spans="1:12" ht="109.5" customHeight="1" x14ac:dyDescent="0.25">
      <c r="A25" s="108">
        <v>3</v>
      </c>
      <c r="B25" s="300" t="s">
        <v>615</v>
      </c>
      <c r="C25" s="300"/>
      <c r="D25" s="272" t="s">
        <v>140</v>
      </c>
      <c r="E25" s="272"/>
      <c r="F25" s="13">
        <f>SUM(F26:F35)</f>
        <v>54</v>
      </c>
      <c r="G25" s="13">
        <f>SUM(G26:G35)</f>
        <v>106</v>
      </c>
      <c r="H25" s="13">
        <f>AVERAGE(F25:G25)</f>
        <v>80</v>
      </c>
      <c r="I25" s="13">
        <v>72000</v>
      </c>
      <c r="J25" s="13">
        <v>600</v>
      </c>
      <c r="K25" s="12">
        <f>(J25*H25)/I25</f>
        <v>0.66666666666666663</v>
      </c>
      <c r="L25" s="66"/>
    </row>
    <row r="26" spans="1:12" ht="60" hidden="1" x14ac:dyDescent="0.25">
      <c r="A26" s="109"/>
      <c r="B26" s="110" t="s">
        <v>3</v>
      </c>
      <c r="C26" s="160" t="s">
        <v>190</v>
      </c>
      <c r="D26" s="273"/>
      <c r="E26" s="273"/>
      <c r="F26" s="111">
        <v>2</v>
      </c>
      <c r="G26" s="111">
        <v>4</v>
      </c>
      <c r="H26" s="48">
        <f t="shared" si="0"/>
        <v>3</v>
      </c>
      <c r="I26" s="111"/>
      <c r="J26" s="111"/>
      <c r="K26" s="111"/>
      <c r="L26" s="112"/>
    </row>
    <row r="27" spans="1:12" ht="30" hidden="1" x14ac:dyDescent="0.25">
      <c r="A27" s="108"/>
      <c r="B27" s="20" t="s">
        <v>3</v>
      </c>
      <c r="C27" s="59" t="s">
        <v>614</v>
      </c>
      <c r="D27" s="272"/>
      <c r="E27" s="272"/>
      <c r="F27" s="24">
        <v>3</v>
      </c>
      <c r="G27" s="24">
        <v>6</v>
      </c>
      <c r="H27" s="13">
        <f t="shared" si="0"/>
        <v>4.5</v>
      </c>
      <c r="I27" s="24"/>
      <c r="J27" s="24"/>
      <c r="K27" s="24"/>
      <c r="L27" s="66"/>
    </row>
    <row r="28" spans="1:12" ht="45" hidden="1" x14ac:dyDescent="0.25">
      <c r="A28" s="108"/>
      <c r="B28" s="20" t="s">
        <v>3</v>
      </c>
      <c r="C28" s="59" t="s">
        <v>613</v>
      </c>
      <c r="D28" s="272"/>
      <c r="E28" s="272"/>
      <c r="F28" s="24">
        <v>3</v>
      </c>
      <c r="G28" s="24">
        <v>6</v>
      </c>
      <c r="H28" s="13">
        <f t="shared" si="0"/>
        <v>4.5</v>
      </c>
      <c r="I28" s="24"/>
      <c r="J28" s="24"/>
      <c r="K28" s="24"/>
      <c r="L28" s="66"/>
    </row>
    <row r="29" spans="1:12" ht="75" hidden="1" x14ac:dyDescent="0.25">
      <c r="A29" s="108"/>
      <c r="B29" s="20" t="s">
        <v>3</v>
      </c>
      <c r="C29" s="59" t="s">
        <v>612</v>
      </c>
      <c r="D29" s="272"/>
      <c r="E29" s="272"/>
      <c r="F29" s="24">
        <v>4</v>
      </c>
      <c r="G29" s="24">
        <v>8</v>
      </c>
      <c r="H29" s="13">
        <f t="shared" si="0"/>
        <v>6</v>
      </c>
      <c r="I29" s="24"/>
      <c r="J29" s="24"/>
      <c r="K29" s="24"/>
      <c r="L29" s="66"/>
    </row>
    <row r="30" spans="1:12" ht="30" hidden="1" x14ac:dyDescent="0.25">
      <c r="A30" s="108"/>
      <c r="B30" s="20" t="s">
        <v>3</v>
      </c>
      <c r="C30" s="59" t="s">
        <v>611</v>
      </c>
      <c r="D30" s="272"/>
      <c r="E30" s="272"/>
      <c r="F30" s="24">
        <v>3</v>
      </c>
      <c r="G30" s="24">
        <v>6</v>
      </c>
      <c r="H30" s="13">
        <f t="shared" si="0"/>
        <v>4.5</v>
      </c>
      <c r="I30" s="24"/>
      <c r="J30" s="24"/>
      <c r="K30" s="24"/>
      <c r="L30" s="66"/>
    </row>
    <row r="31" spans="1:12" ht="75" hidden="1" x14ac:dyDescent="0.25">
      <c r="A31" s="108"/>
      <c r="B31" s="20" t="s">
        <v>3</v>
      </c>
      <c r="C31" s="152" t="s">
        <v>610</v>
      </c>
      <c r="D31" s="272"/>
      <c r="E31" s="272"/>
      <c r="F31" s="24">
        <v>4</v>
      </c>
      <c r="G31" s="24">
        <v>6</v>
      </c>
      <c r="H31" s="13">
        <f t="shared" si="0"/>
        <v>5</v>
      </c>
      <c r="I31" s="24"/>
      <c r="J31" s="24"/>
      <c r="K31" s="24"/>
      <c r="L31" s="66"/>
    </row>
    <row r="32" spans="1:12" ht="45.95" hidden="1" customHeight="1" x14ac:dyDescent="0.25">
      <c r="A32" s="109"/>
      <c r="B32" s="110" t="s">
        <v>3</v>
      </c>
      <c r="C32" s="160" t="s">
        <v>609</v>
      </c>
      <c r="D32" s="273"/>
      <c r="E32" s="273"/>
      <c r="F32" s="111">
        <v>10</v>
      </c>
      <c r="G32" s="111">
        <v>20</v>
      </c>
      <c r="H32" s="48">
        <f t="shared" si="0"/>
        <v>15</v>
      </c>
      <c r="I32" s="111"/>
      <c r="J32" s="111"/>
      <c r="K32" s="111"/>
      <c r="L32" s="112"/>
    </row>
    <row r="33" spans="1:12" ht="60" hidden="1" x14ac:dyDescent="0.25">
      <c r="A33" s="108"/>
      <c r="B33" s="20" t="s">
        <v>3</v>
      </c>
      <c r="C33" s="59" t="s">
        <v>608</v>
      </c>
      <c r="D33" s="272"/>
      <c r="E33" s="272"/>
      <c r="F33" s="24">
        <v>10</v>
      </c>
      <c r="G33" s="24">
        <v>20</v>
      </c>
      <c r="H33" s="13">
        <f t="shared" si="0"/>
        <v>15</v>
      </c>
      <c r="I33" s="24"/>
      <c r="J33" s="24"/>
      <c r="K33" s="24"/>
      <c r="L33" s="66"/>
    </row>
    <row r="34" spans="1:12" ht="75" hidden="1" x14ac:dyDescent="0.25">
      <c r="A34" s="108"/>
      <c r="B34" s="20" t="s">
        <v>3</v>
      </c>
      <c r="C34" s="59" t="s">
        <v>607</v>
      </c>
      <c r="D34" s="272"/>
      <c r="E34" s="272"/>
      <c r="F34" s="24">
        <v>10</v>
      </c>
      <c r="G34" s="24">
        <v>20</v>
      </c>
      <c r="H34" s="13">
        <f t="shared" si="0"/>
        <v>15</v>
      </c>
      <c r="I34" s="24"/>
      <c r="J34" s="24"/>
      <c r="K34" s="24"/>
      <c r="L34" s="66"/>
    </row>
    <row r="35" spans="1:12" ht="49.5" hidden="1" customHeight="1" x14ac:dyDescent="0.25">
      <c r="A35" s="108"/>
      <c r="B35" s="20" t="s">
        <v>3</v>
      </c>
      <c r="C35" s="59" t="s">
        <v>606</v>
      </c>
      <c r="D35" s="272"/>
      <c r="E35" s="272"/>
      <c r="F35" s="24">
        <v>5</v>
      </c>
      <c r="G35" s="24">
        <v>10</v>
      </c>
      <c r="H35" s="13">
        <f t="shared" si="0"/>
        <v>7.5</v>
      </c>
      <c r="I35" s="24"/>
      <c r="J35" s="24"/>
      <c r="K35" s="24"/>
      <c r="L35" s="66"/>
    </row>
    <row r="36" spans="1:12" ht="150" x14ac:dyDescent="0.25">
      <c r="A36" s="108">
        <v>4</v>
      </c>
      <c r="B36" s="274" t="s">
        <v>605</v>
      </c>
      <c r="C36" s="274"/>
      <c r="D36" s="275" t="s">
        <v>168</v>
      </c>
      <c r="E36" s="272"/>
      <c r="F36" s="13">
        <f>SUM(F37:F43)</f>
        <v>39</v>
      </c>
      <c r="G36" s="13">
        <f>SUM(G37:G43)</f>
        <v>76</v>
      </c>
      <c r="H36" s="13">
        <f t="shared" si="0"/>
        <v>57.5</v>
      </c>
      <c r="I36" s="13">
        <v>72000</v>
      </c>
      <c r="J36" s="13">
        <v>85</v>
      </c>
      <c r="K36" s="17">
        <f>(J36*H36)/I36</f>
        <v>6.7881944444444439E-2</v>
      </c>
      <c r="L36" s="241" t="s">
        <v>604</v>
      </c>
    </row>
    <row r="37" spans="1:12" ht="60" hidden="1" x14ac:dyDescent="0.25">
      <c r="A37" s="108"/>
      <c r="B37" s="14" t="s">
        <v>3</v>
      </c>
      <c r="C37" s="59" t="s">
        <v>603</v>
      </c>
      <c r="D37" s="272"/>
      <c r="E37" s="272"/>
      <c r="F37" s="6">
        <v>5</v>
      </c>
      <c r="G37" s="6">
        <v>10</v>
      </c>
      <c r="H37" s="13">
        <f t="shared" si="0"/>
        <v>7.5</v>
      </c>
      <c r="I37" s="71"/>
      <c r="J37" s="71"/>
      <c r="K37" s="12"/>
      <c r="L37" s="56"/>
    </row>
    <row r="38" spans="1:12" ht="60" hidden="1" x14ac:dyDescent="0.25">
      <c r="A38" s="108"/>
      <c r="B38" s="14" t="s">
        <v>3</v>
      </c>
      <c r="C38" s="59" t="s">
        <v>602</v>
      </c>
      <c r="D38" s="272"/>
      <c r="E38" s="272"/>
      <c r="F38" s="6">
        <v>2</v>
      </c>
      <c r="G38" s="6">
        <v>3</v>
      </c>
      <c r="H38" s="13">
        <f t="shared" si="0"/>
        <v>2.5</v>
      </c>
      <c r="I38" s="71"/>
      <c r="J38" s="71"/>
      <c r="K38" s="12"/>
      <c r="L38" s="56"/>
    </row>
    <row r="39" spans="1:12" ht="50.1" hidden="1" customHeight="1" x14ac:dyDescent="0.25">
      <c r="A39" s="108"/>
      <c r="B39" s="14" t="s">
        <v>3</v>
      </c>
      <c r="C39" s="59" t="s">
        <v>601</v>
      </c>
      <c r="D39" s="272"/>
      <c r="E39" s="272"/>
      <c r="F39" s="6">
        <v>5</v>
      </c>
      <c r="G39" s="6">
        <v>10</v>
      </c>
      <c r="H39" s="13">
        <f t="shared" si="0"/>
        <v>7.5</v>
      </c>
      <c r="I39" s="71"/>
      <c r="J39" s="71"/>
      <c r="K39" s="12"/>
      <c r="L39" s="56"/>
    </row>
    <row r="40" spans="1:12" ht="30" hidden="1" x14ac:dyDescent="0.25">
      <c r="A40" s="108"/>
      <c r="B40" s="14" t="s">
        <v>3</v>
      </c>
      <c r="C40" s="59" t="s">
        <v>600</v>
      </c>
      <c r="D40" s="272"/>
      <c r="E40" s="272"/>
      <c r="F40" s="6">
        <v>5</v>
      </c>
      <c r="G40" s="6">
        <v>10</v>
      </c>
      <c r="H40" s="13">
        <f t="shared" si="0"/>
        <v>7.5</v>
      </c>
      <c r="I40" s="71"/>
      <c r="J40" s="71"/>
      <c r="K40" s="12"/>
      <c r="L40" s="56"/>
    </row>
    <row r="41" spans="1:12" ht="30" hidden="1" x14ac:dyDescent="0.25">
      <c r="A41" s="108"/>
      <c r="B41" s="14" t="s">
        <v>3</v>
      </c>
      <c r="C41" s="152" t="s">
        <v>599</v>
      </c>
      <c r="D41" s="272"/>
      <c r="E41" s="272"/>
      <c r="F41" s="6">
        <v>10</v>
      </c>
      <c r="G41" s="6">
        <v>20</v>
      </c>
      <c r="H41" s="13">
        <f t="shared" si="0"/>
        <v>15</v>
      </c>
      <c r="I41" s="71"/>
      <c r="J41" s="71"/>
      <c r="K41" s="12"/>
      <c r="L41" s="156"/>
    </row>
    <row r="42" spans="1:12" ht="50.1" hidden="1" customHeight="1" x14ac:dyDescent="0.25">
      <c r="A42" s="109"/>
      <c r="B42" s="46" t="s">
        <v>3</v>
      </c>
      <c r="C42" s="160" t="s">
        <v>598</v>
      </c>
      <c r="D42" s="273"/>
      <c r="E42" s="273"/>
      <c r="F42" s="52">
        <v>2</v>
      </c>
      <c r="G42" s="52">
        <v>3</v>
      </c>
      <c r="H42" s="48">
        <f t="shared" si="0"/>
        <v>2.5</v>
      </c>
      <c r="I42" s="49"/>
      <c r="J42" s="49"/>
      <c r="K42" s="51"/>
      <c r="L42" s="157"/>
    </row>
    <row r="43" spans="1:12" ht="75" hidden="1" x14ac:dyDescent="0.25">
      <c r="A43" s="108"/>
      <c r="B43" s="14" t="s">
        <v>3</v>
      </c>
      <c r="C43" s="59" t="s">
        <v>597</v>
      </c>
      <c r="D43" s="272"/>
      <c r="E43" s="272"/>
      <c r="F43" s="6">
        <v>10</v>
      </c>
      <c r="G43" s="6">
        <v>20</v>
      </c>
      <c r="H43" s="13">
        <f t="shared" si="0"/>
        <v>15</v>
      </c>
      <c r="I43" s="71"/>
      <c r="J43" s="71"/>
      <c r="K43" s="12"/>
      <c r="L43" s="56"/>
    </row>
    <row r="44" spans="1:12" ht="109.5" customHeight="1" x14ac:dyDescent="0.25">
      <c r="A44" s="108">
        <v>5</v>
      </c>
      <c r="B44" s="276" t="s">
        <v>186</v>
      </c>
      <c r="C44" s="276"/>
      <c r="D44" s="272" t="s">
        <v>140</v>
      </c>
      <c r="E44" s="272"/>
      <c r="F44" s="13">
        <f>SUM(F45:F54)</f>
        <v>1455</v>
      </c>
      <c r="G44" s="13">
        <f>SUM(G45:G54)</f>
        <v>2910</v>
      </c>
      <c r="H44" s="13">
        <f t="shared" si="0"/>
        <v>2182.5</v>
      </c>
      <c r="I44" s="13">
        <v>6000</v>
      </c>
      <c r="J44" s="13">
        <v>1</v>
      </c>
      <c r="K44" s="12">
        <f>(J44*H44)/I44</f>
        <v>0.36375000000000002</v>
      </c>
      <c r="L44" s="108" t="s">
        <v>185</v>
      </c>
    </row>
    <row r="45" spans="1:12" ht="60" hidden="1" customHeight="1" x14ac:dyDescent="0.25">
      <c r="A45" s="108"/>
      <c r="B45" s="20" t="s">
        <v>3</v>
      </c>
      <c r="C45" s="59" t="s">
        <v>184</v>
      </c>
      <c r="D45" s="272"/>
      <c r="E45" s="272"/>
      <c r="F45" s="24">
        <v>60</v>
      </c>
      <c r="G45" s="24">
        <v>120</v>
      </c>
      <c r="H45" s="13">
        <f t="shared" si="0"/>
        <v>90</v>
      </c>
      <c r="I45" s="24"/>
      <c r="J45" s="24"/>
      <c r="K45" s="24"/>
      <c r="L45" s="108"/>
    </row>
    <row r="46" spans="1:12" ht="45" hidden="1" x14ac:dyDescent="0.25">
      <c r="A46" s="108"/>
      <c r="B46" s="20" t="s">
        <v>3</v>
      </c>
      <c r="C46" s="152" t="s">
        <v>596</v>
      </c>
      <c r="D46" s="272"/>
      <c r="E46" s="272"/>
      <c r="F46" s="24">
        <v>60</v>
      </c>
      <c r="G46" s="24">
        <v>120</v>
      </c>
      <c r="H46" s="13">
        <f t="shared" si="0"/>
        <v>90</v>
      </c>
      <c r="I46" s="24"/>
      <c r="J46" s="24"/>
      <c r="K46" s="24"/>
      <c r="L46" s="66"/>
    </row>
    <row r="47" spans="1:12" ht="30" hidden="1" x14ac:dyDescent="0.25">
      <c r="A47" s="109"/>
      <c r="B47" s="110" t="s">
        <v>3</v>
      </c>
      <c r="C47" s="160" t="s">
        <v>595</v>
      </c>
      <c r="D47" s="273"/>
      <c r="E47" s="273"/>
      <c r="F47" s="111">
        <v>30</v>
      </c>
      <c r="G47" s="111">
        <v>60</v>
      </c>
      <c r="H47" s="48">
        <f t="shared" si="0"/>
        <v>45</v>
      </c>
      <c r="I47" s="111"/>
      <c r="J47" s="111"/>
      <c r="K47" s="111"/>
      <c r="L47" s="112"/>
    </row>
    <row r="48" spans="1:12" ht="45" hidden="1" x14ac:dyDescent="0.25">
      <c r="A48" s="108"/>
      <c r="B48" s="20" t="s">
        <v>3</v>
      </c>
      <c r="C48" s="59" t="s">
        <v>594</v>
      </c>
      <c r="D48" s="272"/>
      <c r="E48" s="272"/>
      <c r="F48" s="24">
        <v>120</v>
      </c>
      <c r="G48" s="24">
        <v>240</v>
      </c>
      <c r="H48" s="13">
        <f t="shared" si="0"/>
        <v>180</v>
      </c>
      <c r="I48" s="24"/>
      <c r="J48" s="24"/>
      <c r="K48" s="24"/>
      <c r="L48" s="66"/>
    </row>
    <row r="49" spans="1:12" ht="30" hidden="1" x14ac:dyDescent="0.25">
      <c r="A49" s="108"/>
      <c r="B49" s="20" t="s">
        <v>3</v>
      </c>
      <c r="C49" s="59" t="s">
        <v>593</v>
      </c>
      <c r="D49" s="272"/>
      <c r="E49" s="272"/>
      <c r="F49" s="24">
        <v>60</v>
      </c>
      <c r="G49" s="24">
        <v>120</v>
      </c>
      <c r="H49" s="13">
        <f t="shared" si="0"/>
        <v>90</v>
      </c>
      <c r="I49" s="24"/>
      <c r="J49" s="24"/>
      <c r="K49" s="24"/>
      <c r="L49" s="66"/>
    </row>
    <row r="50" spans="1:12" ht="60" hidden="1" x14ac:dyDescent="0.25">
      <c r="A50" s="108"/>
      <c r="B50" s="20" t="s">
        <v>3</v>
      </c>
      <c r="C50" s="59" t="s">
        <v>183</v>
      </c>
      <c r="D50" s="272"/>
      <c r="E50" s="272"/>
      <c r="F50" s="24">
        <v>300</v>
      </c>
      <c r="G50" s="24">
        <v>600</v>
      </c>
      <c r="H50" s="13">
        <f t="shared" si="0"/>
        <v>450</v>
      </c>
      <c r="I50" s="24"/>
      <c r="J50" s="24"/>
      <c r="K50" s="24"/>
      <c r="L50" s="66"/>
    </row>
    <row r="51" spans="1:12" ht="60" hidden="1" x14ac:dyDescent="0.25">
      <c r="A51" s="108"/>
      <c r="B51" s="20" t="s">
        <v>3</v>
      </c>
      <c r="C51" s="59" t="s">
        <v>592</v>
      </c>
      <c r="D51" s="272"/>
      <c r="E51" s="272"/>
      <c r="F51" s="24">
        <v>450</v>
      </c>
      <c r="G51" s="24">
        <v>900</v>
      </c>
      <c r="H51" s="13">
        <f t="shared" si="0"/>
        <v>675</v>
      </c>
      <c r="I51" s="24"/>
      <c r="J51" s="24"/>
      <c r="K51" s="24"/>
      <c r="L51" s="66"/>
    </row>
    <row r="52" spans="1:12" ht="45" hidden="1" x14ac:dyDescent="0.25">
      <c r="A52" s="108"/>
      <c r="B52" s="20" t="s">
        <v>3</v>
      </c>
      <c r="C52" s="59" t="s">
        <v>591</v>
      </c>
      <c r="D52" s="272"/>
      <c r="E52" s="272"/>
      <c r="F52" s="24">
        <v>300</v>
      </c>
      <c r="G52" s="24">
        <v>600</v>
      </c>
      <c r="H52" s="13">
        <f t="shared" si="0"/>
        <v>450</v>
      </c>
      <c r="I52" s="24"/>
      <c r="J52" s="24"/>
      <c r="K52" s="24"/>
      <c r="L52" s="66"/>
    </row>
    <row r="53" spans="1:12" ht="60.95" hidden="1" customHeight="1" x14ac:dyDescent="0.25">
      <c r="A53" s="109"/>
      <c r="B53" s="110" t="s">
        <v>3</v>
      </c>
      <c r="C53" s="160" t="s">
        <v>590</v>
      </c>
      <c r="D53" s="273"/>
      <c r="E53" s="273"/>
      <c r="F53" s="111">
        <v>60</v>
      </c>
      <c r="G53" s="111">
        <v>120</v>
      </c>
      <c r="H53" s="48">
        <f t="shared" si="0"/>
        <v>90</v>
      </c>
      <c r="I53" s="111"/>
      <c r="J53" s="111"/>
      <c r="K53" s="111"/>
      <c r="L53" s="112"/>
    </row>
    <row r="54" spans="1:12" ht="75" hidden="1" x14ac:dyDescent="0.25">
      <c r="A54" s="108"/>
      <c r="B54" s="20" t="s">
        <v>3</v>
      </c>
      <c r="C54" s="59" t="s">
        <v>589</v>
      </c>
      <c r="D54" s="272"/>
      <c r="E54" s="272"/>
      <c r="F54" s="24">
        <v>15</v>
      </c>
      <c r="G54" s="24">
        <v>30</v>
      </c>
      <c r="H54" s="13">
        <f t="shared" si="0"/>
        <v>22.5</v>
      </c>
      <c r="I54" s="24"/>
      <c r="J54" s="24"/>
      <c r="K54" s="24"/>
      <c r="L54" s="66"/>
    </row>
    <row r="55" spans="1:12" ht="78.75" customHeight="1" x14ac:dyDescent="0.25">
      <c r="A55" s="108">
        <v>6</v>
      </c>
      <c r="B55" s="276" t="s">
        <v>588</v>
      </c>
      <c r="C55" s="276"/>
      <c r="D55" s="272" t="s">
        <v>140</v>
      </c>
      <c r="E55" s="272"/>
      <c r="F55" s="13">
        <f>SUM(F56:F59)</f>
        <v>9</v>
      </c>
      <c r="G55" s="13">
        <f>SUM(G56:G59)</f>
        <v>18</v>
      </c>
      <c r="H55" s="13">
        <f>AVERAGE(F55:G55)</f>
        <v>13.5</v>
      </c>
      <c r="I55" s="13">
        <v>72000</v>
      </c>
      <c r="J55" s="13">
        <v>600</v>
      </c>
      <c r="K55" s="12">
        <f>(J55*H55)/I55</f>
        <v>0.1125</v>
      </c>
      <c r="L55" s="66"/>
    </row>
    <row r="56" spans="1:12" ht="65.099999999999994" hidden="1" customHeight="1" x14ac:dyDescent="0.25">
      <c r="A56" s="108"/>
      <c r="B56" s="20" t="s">
        <v>3</v>
      </c>
      <c r="C56" s="59" t="s">
        <v>587</v>
      </c>
      <c r="D56" s="272"/>
      <c r="E56" s="272"/>
      <c r="F56" s="24">
        <v>1</v>
      </c>
      <c r="G56" s="24">
        <v>2</v>
      </c>
      <c r="H56" s="13">
        <f t="shared" ref="H56:H59" si="1">AVERAGE(F56:G56)</f>
        <v>1.5</v>
      </c>
      <c r="I56" s="24"/>
      <c r="J56" s="24"/>
      <c r="K56" s="24"/>
      <c r="L56" s="66"/>
    </row>
    <row r="57" spans="1:12" ht="90" hidden="1" x14ac:dyDescent="0.25">
      <c r="A57" s="108"/>
      <c r="B57" s="20" t="s">
        <v>3</v>
      </c>
      <c r="C57" s="152" t="s">
        <v>586</v>
      </c>
      <c r="D57" s="272"/>
      <c r="E57" s="272"/>
      <c r="F57" s="24">
        <v>5</v>
      </c>
      <c r="G57" s="24">
        <v>10</v>
      </c>
      <c r="H57" s="13">
        <f t="shared" si="1"/>
        <v>7.5</v>
      </c>
      <c r="I57" s="24"/>
      <c r="J57" s="24"/>
      <c r="K57" s="24"/>
      <c r="L57" s="66"/>
    </row>
    <row r="58" spans="1:12" hidden="1" x14ac:dyDescent="0.25">
      <c r="A58" s="109"/>
      <c r="B58" s="110" t="s">
        <v>3</v>
      </c>
      <c r="C58" s="160" t="s">
        <v>585</v>
      </c>
      <c r="D58" s="273"/>
      <c r="E58" s="273"/>
      <c r="F58" s="111">
        <v>2</v>
      </c>
      <c r="G58" s="111">
        <v>4</v>
      </c>
      <c r="H58" s="48">
        <f t="shared" si="1"/>
        <v>3</v>
      </c>
      <c r="I58" s="111"/>
      <c r="J58" s="111"/>
      <c r="K58" s="111"/>
      <c r="L58" s="112"/>
    </row>
    <row r="59" spans="1:12" ht="30" hidden="1" x14ac:dyDescent="0.25">
      <c r="A59" s="108"/>
      <c r="B59" s="20" t="s">
        <v>3</v>
      </c>
      <c r="C59" s="59" t="s">
        <v>584</v>
      </c>
      <c r="D59" s="272"/>
      <c r="E59" s="272"/>
      <c r="F59" s="24">
        <v>1</v>
      </c>
      <c r="G59" s="24">
        <v>2</v>
      </c>
      <c r="H59" s="13">
        <f t="shared" si="1"/>
        <v>1.5</v>
      </c>
      <c r="I59" s="24"/>
      <c r="J59" s="24"/>
      <c r="K59" s="24"/>
      <c r="L59" s="66"/>
    </row>
    <row r="60" spans="1:12" ht="94.5" customHeight="1" x14ac:dyDescent="0.25">
      <c r="A60" s="108">
        <v>7</v>
      </c>
      <c r="B60" s="276" t="s">
        <v>583</v>
      </c>
      <c r="C60" s="276"/>
      <c r="D60" s="272" t="s">
        <v>582</v>
      </c>
      <c r="E60" s="272"/>
      <c r="F60" s="13">
        <f>SUM(F61:F66)</f>
        <v>475</v>
      </c>
      <c r="G60" s="13">
        <f>SUM(G61:G66)</f>
        <v>950</v>
      </c>
      <c r="H60" s="13">
        <f>AVERAGE(F60:G60)</f>
        <v>712.5</v>
      </c>
      <c r="I60" s="13">
        <v>6000</v>
      </c>
      <c r="J60" s="13">
        <v>1</v>
      </c>
      <c r="K60" s="12">
        <f>(J60*H60)/I60</f>
        <v>0.11874999999999999</v>
      </c>
      <c r="L60" s="66"/>
    </row>
    <row r="61" spans="1:12" ht="60" hidden="1" customHeight="1" x14ac:dyDescent="0.25">
      <c r="A61" s="108"/>
      <c r="B61" s="20" t="s">
        <v>3</v>
      </c>
      <c r="C61" s="59" t="s">
        <v>581</v>
      </c>
      <c r="D61" s="272"/>
      <c r="E61" s="272"/>
      <c r="F61" s="13">
        <v>30</v>
      </c>
      <c r="G61" s="13">
        <v>60</v>
      </c>
      <c r="H61" s="13">
        <f t="shared" ref="H61:H66" si="2">AVERAGE(F61:G61)</f>
        <v>45</v>
      </c>
      <c r="I61" s="13"/>
      <c r="J61" s="13"/>
      <c r="K61" s="12"/>
      <c r="L61" s="66"/>
    </row>
    <row r="62" spans="1:12" ht="45" hidden="1" x14ac:dyDescent="0.25">
      <c r="A62" s="108"/>
      <c r="B62" s="20" t="s">
        <v>3</v>
      </c>
      <c r="C62" s="59" t="s">
        <v>580</v>
      </c>
      <c r="D62" s="272"/>
      <c r="E62" s="272"/>
      <c r="F62" s="24">
        <v>120</v>
      </c>
      <c r="G62" s="24">
        <v>240</v>
      </c>
      <c r="H62" s="13">
        <f t="shared" si="2"/>
        <v>180</v>
      </c>
      <c r="I62" s="24"/>
      <c r="J62" s="24"/>
      <c r="K62" s="24"/>
      <c r="L62" s="68" t="s">
        <v>579</v>
      </c>
    </row>
    <row r="63" spans="1:12" ht="60" hidden="1" x14ac:dyDescent="0.25">
      <c r="A63" s="108"/>
      <c r="B63" s="20" t="s">
        <v>3</v>
      </c>
      <c r="C63" s="59" t="s">
        <v>578</v>
      </c>
      <c r="D63" s="272"/>
      <c r="E63" s="272"/>
      <c r="F63" s="24">
        <v>240</v>
      </c>
      <c r="G63" s="24">
        <v>480</v>
      </c>
      <c r="H63" s="13">
        <f t="shared" si="2"/>
        <v>360</v>
      </c>
      <c r="I63" s="24"/>
      <c r="J63" s="24"/>
      <c r="K63" s="24"/>
      <c r="L63" s="68" t="s">
        <v>577</v>
      </c>
    </row>
    <row r="64" spans="1:12" ht="30" hidden="1" x14ac:dyDescent="0.25">
      <c r="A64" s="109"/>
      <c r="B64" s="110" t="s">
        <v>3</v>
      </c>
      <c r="C64" s="160" t="s">
        <v>576</v>
      </c>
      <c r="D64" s="273"/>
      <c r="E64" s="273"/>
      <c r="F64" s="111">
        <v>10</v>
      </c>
      <c r="G64" s="111">
        <v>20</v>
      </c>
      <c r="H64" s="48">
        <f t="shared" si="2"/>
        <v>15</v>
      </c>
      <c r="I64" s="111"/>
      <c r="J64" s="111"/>
      <c r="K64" s="111"/>
      <c r="L64" s="112"/>
    </row>
    <row r="65" spans="1:12" ht="93.75" hidden="1" customHeight="1" x14ac:dyDescent="0.25">
      <c r="A65" s="108"/>
      <c r="B65" s="20" t="s">
        <v>3</v>
      </c>
      <c r="C65" s="59" t="s">
        <v>575</v>
      </c>
      <c r="D65" s="272"/>
      <c r="E65" s="272"/>
      <c r="F65" s="24">
        <v>60</v>
      </c>
      <c r="G65" s="24">
        <v>120</v>
      </c>
      <c r="H65" s="13">
        <f t="shared" si="2"/>
        <v>90</v>
      </c>
      <c r="I65" s="24"/>
      <c r="J65" s="24"/>
      <c r="K65" s="24"/>
      <c r="L65" s="66"/>
    </row>
    <row r="66" spans="1:12" ht="75" hidden="1" x14ac:dyDescent="0.25">
      <c r="A66" s="108"/>
      <c r="B66" s="20" t="s">
        <v>3</v>
      </c>
      <c r="C66" s="59" t="s">
        <v>574</v>
      </c>
      <c r="D66" s="272"/>
      <c r="E66" s="272"/>
      <c r="F66" s="24">
        <v>15</v>
      </c>
      <c r="G66" s="24">
        <v>30</v>
      </c>
      <c r="H66" s="13">
        <f t="shared" si="2"/>
        <v>22.5</v>
      </c>
      <c r="I66" s="24"/>
      <c r="J66" s="24"/>
      <c r="K66" s="24"/>
      <c r="L66" s="66"/>
    </row>
    <row r="67" spans="1:12" ht="78.75" customHeight="1" x14ac:dyDescent="0.25">
      <c r="A67" s="108">
        <v>8</v>
      </c>
      <c r="B67" s="276" t="s">
        <v>573</v>
      </c>
      <c r="C67" s="276"/>
      <c r="D67" s="272" t="s">
        <v>6</v>
      </c>
      <c r="E67" s="272"/>
      <c r="F67" s="13">
        <f>SUM(F68:F71)</f>
        <v>270</v>
      </c>
      <c r="G67" s="13">
        <f>SUM(G68:G71)</f>
        <v>540</v>
      </c>
      <c r="H67" s="13">
        <f>AVERAGE(F67:G67)</f>
        <v>405</v>
      </c>
      <c r="I67" s="13">
        <v>6000</v>
      </c>
      <c r="J67" s="13">
        <v>1</v>
      </c>
      <c r="K67" s="12">
        <f>(J67*H67)/I67</f>
        <v>6.7500000000000004E-2</v>
      </c>
      <c r="L67" s="66"/>
    </row>
    <row r="68" spans="1:12" ht="60.95" hidden="1" customHeight="1" x14ac:dyDescent="0.25">
      <c r="A68" s="109"/>
      <c r="B68" s="110" t="s">
        <v>3</v>
      </c>
      <c r="C68" s="160" t="s">
        <v>572</v>
      </c>
      <c r="D68" s="273"/>
      <c r="E68" s="273"/>
      <c r="F68" s="111">
        <v>60</v>
      </c>
      <c r="G68" s="111">
        <v>120</v>
      </c>
      <c r="H68" s="48">
        <f t="shared" ref="H68:H71" si="3">AVERAGE(F68:G68)</f>
        <v>90</v>
      </c>
      <c r="I68" s="111"/>
      <c r="J68" s="111"/>
      <c r="K68" s="111"/>
      <c r="L68" s="112"/>
    </row>
    <row r="69" spans="1:12" ht="90" hidden="1" x14ac:dyDescent="0.25">
      <c r="A69" s="108"/>
      <c r="B69" s="20" t="s">
        <v>3</v>
      </c>
      <c r="C69" s="59" t="s">
        <v>571</v>
      </c>
      <c r="D69" s="272"/>
      <c r="E69" s="272"/>
      <c r="F69" s="24">
        <v>60</v>
      </c>
      <c r="G69" s="24">
        <v>120</v>
      </c>
      <c r="H69" s="13">
        <f t="shared" si="3"/>
        <v>90</v>
      </c>
      <c r="I69" s="24"/>
      <c r="J69" s="24"/>
      <c r="K69" s="24"/>
      <c r="L69" s="66"/>
    </row>
    <row r="70" spans="1:12" ht="60" hidden="1" x14ac:dyDescent="0.25">
      <c r="A70" s="108"/>
      <c r="B70" s="20" t="s">
        <v>3</v>
      </c>
      <c r="C70" s="59" t="s">
        <v>570</v>
      </c>
      <c r="D70" s="272"/>
      <c r="E70" s="272"/>
      <c r="F70" s="24">
        <v>90</v>
      </c>
      <c r="G70" s="24">
        <v>180</v>
      </c>
      <c r="H70" s="13">
        <f t="shared" si="3"/>
        <v>135</v>
      </c>
      <c r="I70" s="24"/>
      <c r="J70" s="24"/>
      <c r="K70" s="24"/>
      <c r="L70" s="66"/>
    </row>
    <row r="71" spans="1:12" ht="60" hidden="1" x14ac:dyDescent="0.25">
      <c r="A71" s="108"/>
      <c r="B71" s="20" t="s">
        <v>3</v>
      </c>
      <c r="C71" s="59" t="s">
        <v>569</v>
      </c>
      <c r="D71" s="272"/>
      <c r="E71" s="272"/>
      <c r="F71" s="24">
        <v>60</v>
      </c>
      <c r="G71" s="24">
        <v>120</v>
      </c>
      <c r="H71" s="13">
        <f t="shared" si="3"/>
        <v>90</v>
      </c>
      <c r="I71" s="24"/>
      <c r="J71" s="24"/>
      <c r="K71" s="24"/>
      <c r="L71" s="66"/>
    </row>
    <row r="72" spans="1:12" ht="80.099999999999994" customHeight="1" x14ac:dyDescent="0.25">
      <c r="A72" s="108">
        <v>9</v>
      </c>
      <c r="B72" s="276" t="s">
        <v>568</v>
      </c>
      <c r="C72" s="276"/>
      <c r="D72" s="272" t="s">
        <v>6</v>
      </c>
      <c r="E72" s="272"/>
      <c r="F72" s="13">
        <f>SUM(F73:F81)</f>
        <v>1365</v>
      </c>
      <c r="G72" s="13">
        <f>SUM(G73:G81)</f>
        <v>2730</v>
      </c>
      <c r="H72" s="13">
        <f>AVERAGE(F72:G72)</f>
        <v>2047.5</v>
      </c>
      <c r="I72" s="13">
        <v>72000</v>
      </c>
      <c r="J72" s="13">
        <v>2</v>
      </c>
      <c r="K72" s="12">
        <f>(J72*H72)/I72</f>
        <v>5.6875000000000002E-2</v>
      </c>
      <c r="L72" s="66"/>
    </row>
    <row r="73" spans="1:12" ht="76.5" hidden="1" customHeight="1" x14ac:dyDescent="0.25">
      <c r="A73" s="108"/>
      <c r="B73" s="20" t="s">
        <v>3</v>
      </c>
      <c r="C73" s="59" t="s">
        <v>567</v>
      </c>
      <c r="D73" s="272"/>
      <c r="E73" s="272"/>
      <c r="F73" s="13">
        <v>150</v>
      </c>
      <c r="G73" s="13">
        <v>300</v>
      </c>
      <c r="H73" s="13">
        <f t="shared" ref="H73:H81" si="4">AVERAGE(F73:G73)</f>
        <v>225</v>
      </c>
      <c r="I73" s="13"/>
      <c r="J73" s="13"/>
      <c r="K73" s="12"/>
      <c r="L73" s="66"/>
    </row>
    <row r="74" spans="1:12" ht="60" hidden="1" x14ac:dyDescent="0.25">
      <c r="A74" s="108"/>
      <c r="B74" s="20" t="s">
        <v>3</v>
      </c>
      <c r="C74" s="59" t="s">
        <v>566</v>
      </c>
      <c r="D74" s="272"/>
      <c r="E74" s="272"/>
      <c r="F74" s="24">
        <v>150</v>
      </c>
      <c r="G74" s="24">
        <v>300</v>
      </c>
      <c r="H74" s="13">
        <f t="shared" si="4"/>
        <v>225</v>
      </c>
      <c r="I74" s="24"/>
      <c r="J74" s="24"/>
      <c r="K74" s="24"/>
      <c r="L74" s="66"/>
    </row>
    <row r="75" spans="1:12" ht="60" hidden="1" x14ac:dyDescent="0.25">
      <c r="A75" s="108"/>
      <c r="B75" s="20" t="s">
        <v>3</v>
      </c>
      <c r="C75" s="59" t="s">
        <v>558</v>
      </c>
      <c r="D75" s="272"/>
      <c r="E75" s="272"/>
      <c r="F75" s="24">
        <v>15</v>
      </c>
      <c r="G75" s="24">
        <v>30</v>
      </c>
      <c r="H75" s="13">
        <f t="shared" si="4"/>
        <v>22.5</v>
      </c>
      <c r="I75" s="24"/>
      <c r="J75" s="24"/>
      <c r="K75" s="24"/>
      <c r="L75" s="66"/>
    </row>
    <row r="76" spans="1:12" ht="65.099999999999994" hidden="1" customHeight="1" x14ac:dyDescent="0.25">
      <c r="A76" s="108"/>
      <c r="B76" s="20" t="s">
        <v>3</v>
      </c>
      <c r="C76" s="59" t="s">
        <v>557</v>
      </c>
      <c r="D76" s="272"/>
      <c r="E76" s="272"/>
      <c r="F76" s="24">
        <v>30</v>
      </c>
      <c r="G76" s="24">
        <v>60</v>
      </c>
      <c r="H76" s="13">
        <f t="shared" si="4"/>
        <v>45</v>
      </c>
      <c r="I76" s="24"/>
      <c r="J76" s="24"/>
      <c r="K76" s="24"/>
      <c r="L76" s="66"/>
    </row>
    <row r="77" spans="1:12" ht="30" hidden="1" x14ac:dyDescent="0.25">
      <c r="A77" s="108"/>
      <c r="B77" s="20" t="s">
        <v>3</v>
      </c>
      <c r="C77" s="59" t="s">
        <v>556</v>
      </c>
      <c r="D77" s="272"/>
      <c r="E77" s="272"/>
      <c r="F77" s="24">
        <v>90</v>
      </c>
      <c r="G77" s="24">
        <v>180</v>
      </c>
      <c r="H77" s="13">
        <f t="shared" si="4"/>
        <v>135</v>
      </c>
      <c r="I77" s="24"/>
      <c r="J77" s="24"/>
      <c r="K77" s="24"/>
      <c r="L77" s="66"/>
    </row>
    <row r="78" spans="1:12" ht="30" hidden="1" x14ac:dyDescent="0.25">
      <c r="A78" s="109"/>
      <c r="B78" s="110" t="s">
        <v>3</v>
      </c>
      <c r="C78" s="160" t="s">
        <v>555</v>
      </c>
      <c r="D78" s="273"/>
      <c r="E78" s="273"/>
      <c r="F78" s="111">
        <v>30</v>
      </c>
      <c r="G78" s="111">
        <v>60</v>
      </c>
      <c r="H78" s="48">
        <f t="shared" si="4"/>
        <v>45</v>
      </c>
      <c r="I78" s="111"/>
      <c r="J78" s="111"/>
      <c r="K78" s="111"/>
      <c r="L78" s="114" t="s">
        <v>565</v>
      </c>
    </row>
    <row r="79" spans="1:12" ht="30" hidden="1" x14ac:dyDescent="0.25">
      <c r="A79" s="108"/>
      <c r="B79" s="20" t="s">
        <v>3</v>
      </c>
      <c r="C79" s="59" t="s">
        <v>564</v>
      </c>
      <c r="D79" s="272"/>
      <c r="E79" s="272"/>
      <c r="F79" s="24">
        <v>600</v>
      </c>
      <c r="G79" s="24">
        <v>1200</v>
      </c>
      <c r="H79" s="13">
        <f t="shared" si="4"/>
        <v>900</v>
      </c>
      <c r="I79" s="24"/>
      <c r="J79" s="24"/>
      <c r="K79" s="24"/>
      <c r="L79" s="66"/>
    </row>
    <row r="80" spans="1:12" ht="45" hidden="1" x14ac:dyDescent="0.25">
      <c r="A80" s="108"/>
      <c r="B80" s="20" t="s">
        <v>3</v>
      </c>
      <c r="C80" s="67" t="s">
        <v>563</v>
      </c>
      <c r="D80" s="272"/>
      <c r="E80" s="272"/>
      <c r="F80" s="24">
        <v>150</v>
      </c>
      <c r="G80" s="24">
        <v>300</v>
      </c>
      <c r="H80" s="13">
        <f t="shared" si="4"/>
        <v>225</v>
      </c>
      <c r="I80" s="24"/>
      <c r="J80" s="24"/>
      <c r="K80" s="24"/>
      <c r="L80" s="25" t="s">
        <v>551</v>
      </c>
    </row>
    <row r="81" spans="1:12" ht="60" hidden="1" x14ac:dyDescent="0.25">
      <c r="A81" s="108"/>
      <c r="B81" s="20" t="s">
        <v>3</v>
      </c>
      <c r="C81" s="59" t="s">
        <v>562</v>
      </c>
      <c r="D81" s="272"/>
      <c r="E81" s="272"/>
      <c r="F81" s="24">
        <v>150</v>
      </c>
      <c r="G81" s="24">
        <v>300</v>
      </c>
      <c r="H81" s="13">
        <f t="shared" si="4"/>
        <v>225</v>
      </c>
      <c r="I81" s="24"/>
      <c r="J81" s="24"/>
      <c r="K81" s="24"/>
      <c r="L81" s="66"/>
    </row>
    <row r="82" spans="1:12" ht="81" customHeight="1" x14ac:dyDescent="0.25">
      <c r="A82" s="108">
        <v>10</v>
      </c>
      <c r="B82" s="276" t="s">
        <v>561</v>
      </c>
      <c r="C82" s="276"/>
      <c r="D82" s="272" t="s">
        <v>6</v>
      </c>
      <c r="E82" s="272"/>
      <c r="F82" s="13">
        <f>SUM(F83:F91)</f>
        <v>1365</v>
      </c>
      <c r="G82" s="13">
        <f>SUM(G83:G91)</f>
        <v>2730</v>
      </c>
      <c r="H82" s="13">
        <f>AVERAGE(F82:G82)</f>
        <v>2047.5</v>
      </c>
      <c r="I82" s="13">
        <v>72000</v>
      </c>
      <c r="J82" s="13">
        <v>1</v>
      </c>
      <c r="K82" s="12">
        <f>(J82*H82)/I82</f>
        <v>2.8437500000000001E-2</v>
      </c>
      <c r="L82" s="66"/>
    </row>
    <row r="83" spans="1:12" ht="60" hidden="1" x14ac:dyDescent="0.25">
      <c r="A83" s="108"/>
      <c r="B83" s="20" t="s">
        <v>3</v>
      </c>
      <c r="C83" s="59" t="s">
        <v>560</v>
      </c>
      <c r="D83" s="272"/>
      <c r="E83" s="272"/>
      <c r="F83" s="13">
        <v>150</v>
      </c>
      <c r="G83" s="13">
        <v>300</v>
      </c>
      <c r="H83" s="13">
        <f t="shared" ref="H83:H91" si="5">AVERAGE(F83:G83)</f>
        <v>225</v>
      </c>
      <c r="I83" s="13"/>
      <c r="J83" s="13"/>
      <c r="K83" s="12"/>
      <c r="L83" s="66"/>
    </row>
    <row r="84" spans="1:12" ht="45" hidden="1" customHeight="1" x14ac:dyDescent="0.25">
      <c r="A84" s="108"/>
      <c r="B84" s="20" t="s">
        <v>3</v>
      </c>
      <c r="C84" s="187" t="s">
        <v>559</v>
      </c>
      <c r="D84" s="272"/>
      <c r="E84" s="272"/>
      <c r="F84" s="24">
        <v>150</v>
      </c>
      <c r="G84" s="24">
        <v>300</v>
      </c>
      <c r="H84" s="13">
        <f t="shared" si="5"/>
        <v>225</v>
      </c>
      <c r="I84" s="24"/>
      <c r="J84" s="24"/>
      <c r="K84" s="24"/>
      <c r="L84" s="66"/>
    </row>
    <row r="85" spans="1:12" ht="65.099999999999994" hidden="1" customHeight="1" x14ac:dyDescent="0.25">
      <c r="A85" s="108"/>
      <c r="B85" s="20" t="s">
        <v>3</v>
      </c>
      <c r="C85" s="59" t="s">
        <v>558</v>
      </c>
      <c r="D85" s="272"/>
      <c r="E85" s="272"/>
      <c r="F85" s="24">
        <v>15</v>
      </c>
      <c r="G85" s="24">
        <v>30</v>
      </c>
      <c r="H85" s="13">
        <f t="shared" si="5"/>
        <v>22.5</v>
      </c>
      <c r="I85" s="24"/>
      <c r="J85" s="24"/>
      <c r="K85" s="24"/>
      <c r="L85" s="66"/>
    </row>
    <row r="86" spans="1:12" ht="60" hidden="1" x14ac:dyDescent="0.25">
      <c r="A86" s="108"/>
      <c r="B86" s="20" t="s">
        <v>3</v>
      </c>
      <c r="C86" s="59" t="s">
        <v>557</v>
      </c>
      <c r="D86" s="272"/>
      <c r="E86" s="272"/>
      <c r="F86" s="24">
        <v>30</v>
      </c>
      <c r="G86" s="24">
        <v>60</v>
      </c>
      <c r="H86" s="13">
        <f t="shared" si="5"/>
        <v>45</v>
      </c>
      <c r="I86" s="24"/>
      <c r="J86" s="24"/>
      <c r="K86" s="24"/>
      <c r="L86" s="66"/>
    </row>
    <row r="87" spans="1:12" ht="30" hidden="1" x14ac:dyDescent="0.25">
      <c r="A87" s="108"/>
      <c r="B87" s="20" t="s">
        <v>3</v>
      </c>
      <c r="C87" s="59" t="s">
        <v>556</v>
      </c>
      <c r="D87" s="272"/>
      <c r="E87" s="272"/>
      <c r="F87" s="24">
        <v>90</v>
      </c>
      <c r="G87" s="24">
        <v>180</v>
      </c>
      <c r="H87" s="13">
        <f t="shared" si="5"/>
        <v>135</v>
      </c>
      <c r="I87" s="24"/>
      <c r="J87" s="24"/>
      <c r="K87" s="24"/>
      <c r="L87" s="66"/>
    </row>
    <row r="88" spans="1:12" ht="30" hidden="1" x14ac:dyDescent="0.25">
      <c r="A88" s="108"/>
      <c r="B88" s="20" t="s">
        <v>3</v>
      </c>
      <c r="C88" s="59" t="s">
        <v>555</v>
      </c>
      <c r="D88" s="272"/>
      <c r="E88" s="272"/>
      <c r="F88" s="24">
        <v>30</v>
      </c>
      <c r="G88" s="24">
        <v>60</v>
      </c>
      <c r="H88" s="13">
        <f t="shared" si="5"/>
        <v>45</v>
      </c>
      <c r="I88" s="24"/>
      <c r="J88" s="24"/>
      <c r="K88" s="24"/>
      <c r="L88" s="25" t="s">
        <v>554</v>
      </c>
    </row>
    <row r="89" spans="1:12" ht="30" hidden="1" x14ac:dyDescent="0.25">
      <c r="A89" s="108"/>
      <c r="B89" s="20" t="s">
        <v>3</v>
      </c>
      <c r="C89" s="59" t="s">
        <v>553</v>
      </c>
      <c r="D89" s="272"/>
      <c r="E89" s="272"/>
      <c r="F89" s="24">
        <v>600</v>
      </c>
      <c r="G89" s="24">
        <v>1200</v>
      </c>
      <c r="H89" s="13">
        <f t="shared" si="5"/>
        <v>900</v>
      </c>
      <c r="I89" s="24"/>
      <c r="J89" s="24"/>
      <c r="K89" s="24"/>
      <c r="L89" s="66"/>
    </row>
    <row r="90" spans="1:12" ht="30" hidden="1" x14ac:dyDescent="0.25">
      <c r="A90" s="108"/>
      <c r="B90" s="20" t="s">
        <v>3</v>
      </c>
      <c r="C90" s="59" t="s">
        <v>552</v>
      </c>
      <c r="D90" s="272"/>
      <c r="E90" s="272"/>
      <c r="F90" s="24">
        <v>150</v>
      </c>
      <c r="G90" s="24">
        <v>300</v>
      </c>
      <c r="H90" s="13">
        <f t="shared" si="5"/>
        <v>225</v>
      </c>
      <c r="I90" s="24"/>
      <c r="J90" s="24"/>
      <c r="K90" s="24"/>
      <c r="L90" s="25" t="s">
        <v>551</v>
      </c>
    </row>
    <row r="91" spans="1:12" ht="50.1" hidden="1" customHeight="1" x14ac:dyDescent="0.25">
      <c r="A91" s="108"/>
      <c r="B91" s="20" t="s">
        <v>3</v>
      </c>
      <c r="C91" s="187" t="s">
        <v>550</v>
      </c>
      <c r="D91" s="272"/>
      <c r="E91" s="272"/>
      <c r="F91" s="24">
        <v>150</v>
      </c>
      <c r="G91" s="24">
        <v>300</v>
      </c>
      <c r="H91" s="13">
        <f t="shared" si="5"/>
        <v>225</v>
      </c>
      <c r="I91" s="24"/>
      <c r="J91" s="24"/>
      <c r="K91" s="24"/>
      <c r="L91" s="66"/>
    </row>
    <row r="92" spans="1:12" ht="80.099999999999994" customHeight="1" x14ac:dyDescent="0.25">
      <c r="A92" s="109">
        <v>11</v>
      </c>
      <c r="B92" s="301" t="s">
        <v>549</v>
      </c>
      <c r="C92" s="301"/>
      <c r="D92" s="273" t="s">
        <v>140</v>
      </c>
      <c r="E92" s="273"/>
      <c r="F92" s="48">
        <f>SUM(F93:F100)</f>
        <v>1035</v>
      </c>
      <c r="G92" s="48">
        <f>SUM(G93:G100)</f>
        <v>2070</v>
      </c>
      <c r="H92" s="48">
        <f>AVERAGE(F92:G92)</f>
        <v>1552.5</v>
      </c>
      <c r="I92" s="49">
        <v>72000</v>
      </c>
      <c r="J92" s="111">
        <v>1</v>
      </c>
      <c r="K92" s="51">
        <f>(J92*H92)/I92</f>
        <v>2.1562499999999998E-2</v>
      </c>
      <c r="L92" s="115" t="s">
        <v>548</v>
      </c>
    </row>
    <row r="93" spans="1:12" ht="80.099999999999994" hidden="1" customHeight="1" x14ac:dyDescent="0.25">
      <c r="A93" s="108"/>
      <c r="B93" s="20" t="s">
        <v>3</v>
      </c>
      <c r="C93" s="59" t="s">
        <v>547</v>
      </c>
      <c r="D93" s="272"/>
      <c r="E93" s="272"/>
      <c r="F93" s="24">
        <v>150</v>
      </c>
      <c r="G93" s="24">
        <v>300</v>
      </c>
      <c r="H93" s="13">
        <f t="shared" ref="H93:H100" si="6">AVERAGE(F93:G93)</f>
        <v>225</v>
      </c>
      <c r="I93" s="24"/>
      <c r="J93" s="24"/>
      <c r="K93" s="24"/>
      <c r="L93" s="66"/>
    </row>
    <row r="94" spans="1:12" ht="60" hidden="1" x14ac:dyDescent="0.25">
      <c r="A94" s="108"/>
      <c r="B94" s="20" t="s">
        <v>3</v>
      </c>
      <c r="C94" s="59" t="s">
        <v>546</v>
      </c>
      <c r="D94" s="272"/>
      <c r="E94" s="272"/>
      <c r="F94" s="24">
        <v>15</v>
      </c>
      <c r="G94" s="24">
        <v>30</v>
      </c>
      <c r="H94" s="13">
        <f t="shared" si="6"/>
        <v>22.5</v>
      </c>
      <c r="I94" s="24"/>
      <c r="J94" s="24"/>
      <c r="K94" s="24"/>
      <c r="L94" s="66"/>
    </row>
    <row r="95" spans="1:12" ht="30" hidden="1" x14ac:dyDescent="0.25">
      <c r="A95" s="108"/>
      <c r="B95" s="20" t="s">
        <v>3</v>
      </c>
      <c r="C95" s="59" t="s">
        <v>545</v>
      </c>
      <c r="D95" s="272"/>
      <c r="E95" s="272"/>
      <c r="F95" s="24">
        <v>300</v>
      </c>
      <c r="G95" s="24">
        <v>600</v>
      </c>
      <c r="H95" s="13">
        <f t="shared" si="6"/>
        <v>450</v>
      </c>
      <c r="I95" s="24"/>
      <c r="J95" s="24"/>
      <c r="K95" s="24"/>
      <c r="L95" s="66"/>
    </row>
    <row r="96" spans="1:12" ht="30" hidden="1" x14ac:dyDescent="0.25">
      <c r="A96" s="108"/>
      <c r="B96" s="20" t="s">
        <v>3</v>
      </c>
      <c r="C96" s="59" t="s">
        <v>388</v>
      </c>
      <c r="D96" s="272"/>
      <c r="E96" s="272"/>
      <c r="F96" s="24">
        <v>60</v>
      </c>
      <c r="G96" s="24">
        <v>120</v>
      </c>
      <c r="H96" s="13">
        <f t="shared" si="6"/>
        <v>90</v>
      </c>
      <c r="I96" s="24"/>
      <c r="J96" s="24"/>
      <c r="K96" s="24"/>
      <c r="L96" s="66"/>
    </row>
    <row r="97" spans="1:12" ht="30" hidden="1" x14ac:dyDescent="0.25">
      <c r="A97" s="108"/>
      <c r="B97" s="20" t="s">
        <v>3</v>
      </c>
      <c r="C97" s="59" t="s">
        <v>544</v>
      </c>
      <c r="D97" s="272"/>
      <c r="E97" s="272"/>
      <c r="F97" s="24">
        <v>150</v>
      </c>
      <c r="G97" s="24">
        <v>300</v>
      </c>
      <c r="H97" s="13">
        <f t="shared" si="6"/>
        <v>225</v>
      </c>
      <c r="I97" s="24"/>
      <c r="J97" s="24"/>
      <c r="K97" s="24"/>
      <c r="L97" s="66"/>
    </row>
    <row r="98" spans="1:12" ht="30" hidden="1" x14ac:dyDescent="0.25">
      <c r="A98" s="109"/>
      <c r="B98" s="110" t="s">
        <v>3</v>
      </c>
      <c r="C98" s="160" t="s">
        <v>543</v>
      </c>
      <c r="D98" s="273"/>
      <c r="E98" s="273"/>
      <c r="F98" s="111">
        <v>60</v>
      </c>
      <c r="G98" s="111">
        <v>120</v>
      </c>
      <c r="H98" s="48">
        <f t="shared" si="6"/>
        <v>90</v>
      </c>
      <c r="I98" s="111"/>
      <c r="J98" s="111"/>
      <c r="K98" s="111"/>
      <c r="L98" s="112"/>
    </row>
    <row r="99" spans="1:12" ht="30" hidden="1" x14ac:dyDescent="0.25">
      <c r="A99" s="108"/>
      <c r="B99" s="20" t="s">
        <v>3</v>
      </c>
      <c r="C99" s="59" t="s">
        <v>542</v>
      </c>
      <c r="D99" s="272"/>
      <c r="E99" s="272"/>
      <c r="F99" s="24">
        <v>150</v>
      </c>
      <c r="G99" s="24">
        <v>300</v>
      </c>
      <c r="H99" s="13">
        <f t="shared" si="6"/>
        <v>225</v>
      </c>
      <c r="I99" s="24"/>
      <c r="J99" s="24"/>
      <c r="K99" s="24"/>
      <c r="L99" s="66"/>
    </row>
    <row r="100" spans="1:12" ht="45" hidden="1" x14ac:dyDescent="0.25">
      <c r="A100" s="108"/>
      <c r="B100" s="20" t="s">
        <v>3</v>
      </c>
      <c r="C100" s="59" t="s">
        <v>541</v>
      </c>
      <c r="D100" s="272"/>
      <c r="E100" s="272"/>
      <c r="F100" s="24">
        <v>150</v>
      </c>
      <c r="G100" s="24">
        <v>300</v>
      </c>
      <c r="H100" s="13">
        <f t="shared" si="6"/>
        <v>225</v>
      </c>
      <c r="I100" s="24"/>
      <c r="J100" s="24"/>
      <c r="K100" s="24"/>
      <c r="L100" s="66"/>
    </row>
    <row r="101" spans="1:12" ht="81" customHeight="1" x14ac:dyDescent="0.25">
      <c r="A101" s="108">
        <v>12</v>
      </c>
      <c r="B101" s="276" t="s">
        <v>540</v>
      </c>
      <c r="C101" s="276"/>
      <c r="D101" s="272" t="s">
        <v>6</v>
      </c>
      <c r="E101" s="272"/>
      <c r="F101" s="13">
        <f>SUM(F102:F110)</f>
        <v>5940</v>
      </c>
      <c r="G101" s="13">
        <f>SUM(G102:G110)</f>
        <v>11880</v>
      </c>
      <c r="H101" s="13">
        <f>AVERAGE(F101:G101)</f>
        <v>8910</v>
      </c>
      <c r="I101" s="71">
        <v>72000</v>
      </c>
      <c r="J101" s="24">
        <v>1</v>
      </c>
      <c r="K101" s="12">
        <f>(J101*H101)/I101</f>
        <v>0.12375</v>
      </c>
      <c r="L101" s="25" t="s">
        <v>539</v>
      </c>
    </row>
    <row r="102" spans="1:12" ht="60" hidden="1" x14ac:dyDescent="0.25">
      <c r="A102" s="108"/>
      <c r="B102" s="20" t="s">
        <v>3</v>
      </c>
      <c r="C102" s="152" t="s">
        <v>538</v>
      </c>
      <c r="D102" s="272"/>
      <c r="E102" s="272"/>
      <c r="F102" s="24">
        <v>150</v>
      </c>
      <c r="G102" s="24">
        <v>300</v>
      </c>
      <c r="H102" s="13">
        <f>AVERAGE(F102:G102)</f>
        <v>225</v>
      </c>
      <c r="I102" s="24"/>
      <c r="J102" s="24"/>
      <c r="K102" s="24"/>
      <c r="L102" s="66"/>
    </row>
    <row r="103" spans="1:12" ht="96" hidden="1" customHeight="1" x14ac:dyDescent="0.25">
      <c r="A103" s="109"/>
      <c r="B103" s="110" t="s">
        <v>3</v>
      </c>
      <c r="C103" s="160" t="s">
        <v>537</v>
      </c>
      <c r="D103" s="273"/>
      <c r="E103" s="273"/>
      <c r="F103" s="111">
        <f>96*20</f>
        <v>1920</v>
      </c>
      <c r="G103" s="111">
        <f>F103*2</f>
        <v>3840</v>
      </c>
      <c r="H103" s="48">
        <f t="shared" ref="H103:H119" si="7">AVERAGE(F103:G103)</f>
        <v>2880</v>
      </c>
      <c r="I103" s="111"/>
      <c r="J103" s="111"/>
      <c r="K103" s="111"/>
      <c r="L103" s="115" t="s">
        <v>536</v>
      </c>
    </row>
    <row r="104" spans="1:12" ht="45" hidden="1" x14ac:dyDescent="0.25">
      <c r="A104" s="108"/>
      <c r="B104" s="20" t="s">
        <v>3</v>
      </c>
      <c r="C104" s="59" t="s">
        <v>535</v>
      </c>
      <c r="D104" s="272"/>
      <c r="E104" s="272"/>
      <c r="F104" s="24">
        <f>2*20</f>
        <v>40</v>
      </c>
      <c r="G104" s="24">
        <f>2*F104</f>
        <v>80</v>
      </c>
      <c r="H104" s="13">
        <f t="shared" si="7"/>
        <v>60</v>
      </c>
      <c r="I104" s="24"/>
      <c r="J104" s="24"/>
      <c r="K104" s="24"/>
      <c r="L104" s="25" t="s">
        <v>532</v>
      </c>
    </row>
    <row r="105" spans="1:12" ht="45" hidden="1" x14ac:dyDescent="0.25">
      <c r="A105" s="108"/>
      <c r="B105" s="20" t="s">
        <v>3</v>
      </c>
      <c r="C105" s="59" t="s">
        <v>534</v>
      </c>
      <c r="D105" s="272"/>
      <c r="E105" s="272"/>
      <c r="F105" s="24">
        <f t="shared" ref="F105:F106" si="8">2*20</f>
        <v>40</v>
      </c>
      <c r="G105" s="24">
        <f t="shared" ref="G105:G106" si="9">2*F105</f>
        <v>80</v>
      </c>
      <c r="H105" s="13">
        <f t="shared" si="7"/>
        <v>60</v>
      </c>
      <c r="I105" s="24"/>
      <c r="J105" s="24"/>
      <c r="K105" s="24"/>
      <c r="L105" s="25" t="s">
        <v>532</v>
      </c>
    </row>
    <row r="106" spans="1:12" ht="45" hidden="1" x14ac:dyDescent="0.25">
      <c r="A106" s="108"/>
      <c r="B106" s="20" t="s">
        <v>3</v>
      </c>
      <c r="C106" s="59" t="s">
        <v>533</v>
      </c>
      <c r="D106" s="272"/>
      <c r="E106" s="272"/>
      <c r="F106" s="24">
        <f t="shared" si="8"/>
        <v>40</v>
      </c>
      <c r="G106" s="24">
        <f t="shared" si="9"/>
        <v>80</v>
      </c>
      <c r="H106" s="13">
        <f t="shared" si="7"/>
        <v>60</v>
      </c>
      <c r="I106" s="24"/>
      <c r="J106" s="24"/>
      <c r="K106" s="24"/>
      <c r="L106" s="25" t="s">
        <v>532</v>
      </c>
    </row>
    <row r="107" spans="1:12" ht="45" hidden="1" x14ac:dyDescent="0.25">
      <c r="A107" s="108"/>
      <c r="B107" s="20" t="s">
        <v>3</v>
      </c>
      <c r="C107" s="59" t="s">
        <v>531</v>
      </c>
      <c r="D107" s="272"/>
      <c r="E107" s="272"/>
      <c r="F107" s="71">
        <f>30*4*12</f>
        <v>1440</v>
      </c>
      <c r="G107" s="71">
        <f>2*F107</f>
        <v>2880</v>
      </c>
      <c r="H107" s="13">
        <f t="shared" si="7"/>
        <v>2160</v>
      </c>
      <c r="I107" s="24"/>
      <c r="J107" s="24"/>
      <c r="K107" s="24"/>
      <c r="L107" s="25" t="s">
        <v>530</v>
      </c>
    </row>
    <row r="108" spans="1:12" ht="30" hidden="1" x14ac:dyDescent="0.25">
      <c r="A108" s="108"/>
      <c r="B108" s="20" t="s">
        <v>3</v>
      </c>
      <c r="C108" s="59" t="s">
        <v>529</v>
      </c>
      <c r="D108" s="272"/>
      <c r="E108" s="272"/>
      <c r="F108" s="24">
        <v>150</v>
      </c>
      <c r="G108" s="24">
        <v>300</v>
      </c>
      <c r="H108" s="13">
        <f t="shared" si="7"/>
        <v>225</v>
      </c>
      <c r="I108" s="24"/>
      <c r="J108" s="24"/>
      <c r="K108" s="24"/>
      <c r="L108" s="66"/>
    </row>
    <row r="109" spans="1:12" ht="30" hidden="1" customHeight="1" x14ac:dyDescent="0.25">
      <c r="A109" s="108"/>
      <c r="B109" s="20" t="s">
        <v>3</v>
      </c>
      <c r="C109" s="59" t="s">
        <v>528</v>
      </c>
      <c r="D109" s="272"/>
      <c r="E109" s="272"/>
      <c r="F109" s="24">
        <f>120*12</f>
        <v>1440</v>
      </c>
      <c r="G109" s="24">
        <f>2*F109</f>
        <v>2880</v>
      </c>
      <c r="H109" s="13">
        <f t="shared" si="7"/>
        <v>2160</v>
      </c>
      <c r="I109" s="24"/>
      <c r="J109" s="24"/>
      <c r="K109" s="24"/>
      <c r="L109" s="66" t="s">
        <v>527</v>
      </c>
    </row>
    <row r="110" spans="1:12" ht="60.95" hidden="1" customHeight="1" x14ac:dyDescent="0.25">
      <c r="A110" s="109"/>
      <c r="B110" s="110" t="s">
        <v>3</v>
      </c>
      <c r="C110" s="160" t="s">
        <v>526</v>
      </c>
      <c r="D110" s="273"/>
      <c r="E110" s="273"/>
      <c r="F110" s="111">
        <f>60*12</f>
        <v>720</v>
      </c>
      <c r="G110" s="111">
        <f>2*F110</f>
        <v>1440</v>
      </c>
      <c r="H110" s="48">
        <f t="shared" si="7"/>
        <v>1080</v>
      </c>
      <c r="I110" s="111"/>
      <c r="J110" s="111"/>
      <c r="K110" s="111"/>
      <c r="L110" s="112" t="s">
        <v>525</v>
      </c>
    </row>
    <row r="111" spans="1:12" ht="93.75" customHeight="1" x14ac:dyDescent="0.25">
      <c r="A111" s="57">
        <v>13</v>
      </c>
      <c r="B111" s="274" t="s">
        <v>524</v>
      </c>
      <c r="C111" s="274"/>
      <c r="D111" s="275" t="s">
        <v>6</v>
      </c>
      <c r="E111" s="272"/>
      <c r="F111" s="13">
        <f>SUM(F112:F119)</f>
        <v>460</v>
      </c>
      <c r="G111" s="13">
        <f>SUM(G112:G119)</f>
        <v>920</v>
      </c>
      <c r="H111" s="13">
        <f t="shared" si="7"/>
        <v>690</v>
      </c>
      <c r="I111" s="13">
        <v>1500</v>
      </c>
      <c r="J111" s="13">
        <v>1</v>
      </c>
      <c r="K111" s="12">
        <f>(J111*H111)/I111</f>
        <v>0.46</v>
      </c>
      <c r="L111" s="56" t="s">
        <v>523</v>
      </c>
    </row>
    <row r="112" spans="1:12" ht="60" hidden="1" x14ac:dyDescent="0.25">
      <c r="A112" s="57"/>
      <c r="B112" s="14" t="s">
        <v>3</v>
      </c>
      <c r="C112" s="59" t="s">
        <v>522</v>
      </c>
      <c r="D112" s="272"/>
      <c r="E112" s="272"/>
      <c r="F112" s="6">
        <v>15</v>
      </c>
      <c r="G112" s="6">
        <v>30</v>
      </c>
      <c r="H112" s="13">
        <f t="shared" si="7"/>
        <v>22.5</v>
      </c>
      <c r="I112" s="71"/>
      <c r="J112" s="71"/>
      <c r="K112" s="12"/>
      <c r="L112" s="56"/>
    </row>
    <row r="113" spans="1:12" ht="60" hidden="1" x14ac:dyDescent="0.25">
      <c r="A113" s="57"/>
      <c r="B113" s="14" t="s">
        <v>3</v>
      </c>
      <c r="C113" s="59" t="s">
        <v>521</v>
      </c>
      <c r="D113" s="272"/>
      <c r="E113" s="272"/>
      <c r="F113" s="6">
        <v>10</v>
      </c>
      <c r="G113" s="6">
        <v>20</v>
      </c>
      <c r="H113" s="13">
        <f t="shared" si="7"/>
        <v>15</v>
      </c>
      <c r="I113" s="71"/>
      <c r="J113" s="71"/>
      <c r="K113" s="12"/>
      <c r="L113" s="56"/>
    </row>
    <row r="114" spans="1:12" hidden="1" x14ac:dyDescent="0.25">
      <c r="A114" s="57"/>
      <c r="B114" s="14" t="s">
        <v>3</v>
      </c>
      <c r="C114" s="59" t="s">
        <v>520</v>
      </c>
      <c r="D114" s="272"/>
      <c r="E114" s="272"/>
      <c r="F114" s="6">
        <v>60</v>
      </c>
      <c r="G114" s="6">
        <v>120</v>
      </c>
      <c r="H114" s="13">
        <f t="shared" si="7"/>
        <v>90</v>
      </c>
      <c r="I114" s="71"/>
      <c r="J114" s="71"/>
      <c r="K114" s="12"/>
      <c r="L114" s="56"/>
    </row>
    <row r="115" spans="1:12" hidden="1" x14ac:dyDescent="0.25">
      <c r="A115" s="57"/>
      <c r="B115" s="14" t="s">
        <v>3</v>
      </c>
      <c r="C115" s="59" t="s">
        <v>519</v>
      </c>
      <c r="D115" s="272"/>
      <c r="E115" s="272"/>
      <c r="F115" s="6">
        <v>60</v>
      </c>
      <c r="G115" s="6">
        <v>120</v>
      </c>
      <c r="H115" s="13">
        <f t="shared" si="7"/>
        <v>90</v>
      </c>
      <c r="I115" s="71"/>
      <c r="J115" s="71"/>
      <c r="K115" s="12"/>
      <c r="L115" s="56"/>
    </row>
    <row r="116" spans="1:12" ht="30" hidden="1" x14ac:dyDescent="0.25">
      <c r="A116" s="57"/>
      <c r="B116" s="14" t="s">
        <v>3</v>
      </c>
      <c r="C116" s="59" t="s">
        <v>518</v>
      </c>
      <c r="D116" s="272"/>
      <c r="E116" s="272"/>
      <c r="F116" s="6">
        <v>120</v>
      </c>
      <c r="G116" s="6">
        <v>240</v>
      </c>
      <c r="H116" s="13">
        <f t="shared" si="7"/>
        <v>180</v>
      </c>
      <c r="I116" s="71"/>
      <c r="J116" s="71"/>
      <c r="K116" s="12"/>
      <c r="L116" s="56"/>
    </row>
    <row r="117" spans="1:12" hidden="1" x14ac:dyDescent="0.25">
      <c r="A117" s="57"/>
      <c r="B117" s="63" t="s">
        <v>3</v>
      </c>
      <c r="C117" s="7" t="s">
        <v>517</v>
      </c>
      <c r="D117" s="272"/>
      <c r="E117" s="272"/>
      <c r="F117" s="6">
        <v>120</v>
      </c>
      <c r="G117" s="6">
        <v>240</v>
      </c>
      <c r="H117" s="13">
        <f t="shared" si="7"/>
        <v>180</v>
      </c>
      <c r="I117" s="71"/>
      <c r="J117" s="71"/>
      <c r="K117" s="12"/>
      <c r="L117" s="56"/>
    </row>
    <row r="118" spans="1:12" ht="30" hidden="1" x14ac:dyDescent="0.25">
      <c r="A118" s="148"/>
      <c r="B118" s="46" t="s">
        <v>3</v>
      </c>
      <c r="C118" s="160" t="s">
        <v>516</v>
      </c>
      <c r="D118" s="273"/>
      <c r="E118" s="273"/>
      <c r="F118" s="52">
        <v>15</v>
      </c>
      <c r="G118" s="52">
        <v>30</v>
      </c>
      <c r="H118" s="48">
        <f t="shared" si="7"/>
        <v>22.5</v>
      </c>
      <c r="I118" s="49"/>
      <c r="J118" s="49"/>
      <c r="K118" s="51"/>
      <c r="L118" s="157"/>
    </row>
    <row r="119" spans="1:12" ht="45" hidden="1" x14ac:dyDescent="0.25">
      <c r="A119" s="57"/>
      <c r="B119" s="14" t="s">
        <v>3</v>
      </c>
      <c r="C119" s="59" t="s">
        <v>515</v>
      </c>
      <c r="D119" s="272"/>
      <c r="E119" s="272"/>
      <c r="F119" s="6">
        <v>60</v>
      </c>
      <c r="G119" s="6">
        <v>120</v>
      </c>
      <c r="H119" s="13">
        <f t="shared" si="7"/>
        <v>90</v>
      </c>
      <c r="I119" s="71"/>
      <c r="J119" s="71"/>
      <c r="K119" s="12"/>
      <c r="L119" s="56"/>
    </row>
    <row r="120" spans="1:12" ht="80.25" customHeight="1" x14ac:dyDescent="0.25">
      <c r="A120" s="67">
        <v>14</v>
      </c>
      <c r="B120" s="276" t="s">
        <v>182</v>
      </c>
      <c r="C120" s="276"/>
      <c r="D120" s="272" t="s">
        <v>140</v>
      </c>
      <c r="E120" s="272"/>
      <c r="F120" s="13">
        <f>SUM(F121:F127)</f>
        <v>450</v>
      </c>
      <c r="G120" s="13">
        <f>SUM(G121:G127)</f>
        <v>900</v>
      </c>
      <c r="H120" s="13">
        <f>AVERAGE(F120:G120)</f>
        <v>675</v>
      </c>
      <c r="I120" s="71">
        <v>6000</v>
      </c>
      <c r="J120" s="24">
        <v>1</v>
      </c>
      <c r="K120" s="12">
        <f>(J120*H120)/I120</f>
        <v>0.1125</v>
      </c>
      <c r="L120" s="56"/>
    </row>
    <row r="121" spans="1:12" ht="78" hidden="1" customHeight="1" x14ac:dyDescent="0.25">
      <c r="A121" s="67"/>
      <c r="B121" s="20" t="s">
        <v>3</v>
      </c>
      <c r="C121" s="59" t="s">
        <v>181</v>
      </c>
      <c r="D121" s="272"/>
      <c r="E121" s="272"/>
      <c r="F121" s="24">
        <v>60</v>
      </c>
      <c r="G121" s="24">
        <v>120</v>
      </c>
      <c r="H121" s="13">
        <f t="shared" ref="H121:H135" si="10">AVERAGE(F121:G121)</f>
        <v>90</v>
      </c>
      <c r="I121" s="71"/>
      <c r="J121" s="71"/>
      <c r="K121" s="12"/>
      <c r="L121" s="56"/>
    </row>
    <row r="122" spans="1:12" ht="60" hidden="1" x14ac:dyDescent="0.25">
      <c r="A122" s="67"/>
      <c r="B122" s="20" t="s">
        <v>3</v>
      </c>
      <c r="C122" s="59" t="s">
        <v>514</v>
      </c>
      <c r="D122" s="272"/>
      <c r="E122" s="272"/>
      <c r="F122" s="24">
        <v>30</v>
      </c>
      <c r="G122" s="24">
        <v>60</v>
      </c>
      <c r="H122" s="13">
        <f t="shared" si="10"/>
        <v>45</v>
      </c>
      <c r="I122" s="71"/>
      <c r="J122" s="71"/>
      <c r="K122" s="12"/>
      <c r="L122" s="56"/>
    </row>
    <row r="123" spans="1:12" ht="30" hidden="1" x14ac:dyDescent="0.25">
      <c r="A123" s="159"/>
      <c r="B123" s="20" t="s">
        <v>3</v>
      </c>
      <c r="C123" s="152" t="s">
        <v>513</v>
      </c>
      <c r="D123" s="272"/>
      <c r="E123" s="272"/>
      <c r="F123" s="24">
        <v>60</v>
      </c>
      <c r="G123" s="24">
        <v>120</v>
      </c>
      <c r="H123" s="13">
        <f t="shared" si="10"/>
        <v>90</v>
      </c>
      <c r="I123" s="71"/>
      <c r="J123" s="71"/>
      <c r="K123" s="12"/>
      <c r="L123" s="156"/>
    </row>
    <row r="124" spans="1:12" ht="30" hidden="1" x14ac:dyDescent="0.25">
      <c r="A124" s="45"/>
      <c r="B124" s="110" t="s">
        <v>3</v>
      </c>
      <c r="C124" s="160" t="s">
        <v>512</v>
      </c>
      <c r="D124" s="273"/>
      <c r="E124" s="273"/>
      <c r="F124" s="111">
        <v>30</v>
      </c>
      <c r="G124" s="111">
        <v>60</v>
      </c>
      <c r="H124" s="48">
        <f t="shared" si="10"/>
        <v>45</v>
      </c>
      <c r="I124" s="49"/>
      <c r="J124" s="49"/>
      <c r="K124" s="51"/>
      <c r="L124" s="157"/>
    </row>
    <row r="125" spans="1:12" ht="30" hidden="1" x14ac:dyDescent="0.25">
      <c r="A125" s="67"/>
      <c r="B125" s="20" t="s">
        <v>3</v>
      </c>
      <c r="C125" s="59" t="s">
        <v>511</v>
      </c>
      <c r="D125" s="272"/>
      <c r="E125" s="272"/>
      <c r="F125" s="24">
        <v>150</v>
      </c>
      <c r="G125" s="24">
        <v>300</v>
      </c>
      <c r="H125" s="13">
        <f t="shared" si="10"/>
        <v>225</v>
      </c>
      <c r="I125" s="71"/>
      <c r="J125" s="71"/>
      <c r="K125" s="12"/>
      <c r="L125" s="56"/>
    </row>
    <row r="126" spans="1:12" ht="45" hidden="1" x14ac:dyDescent="0.25">
      <c r="A126" s="67"/>
      <c r="B126" s="20" t="s">
        <v>3</v>
      </c>
      <c r="C126" s="70" t="s">
        <v>180</v>
      </c>
      <c r="D126" s="272"/>
      <c r="E126" s="272"/>
      <c r="F126" s="24">
        <v>60</v>
      </c>
      <c r="G126" s="24">
        <v>120</v>
      </c>
      <c r="H126" s="13">
        <f t="shared" si="10"/>
        <v>90</v>
      </c>
      <c r="I126" s="71"/>
      <c r="J126" s="71"/>
      <c r="K126" s="12"/>
      <c r="L126" s="56"/>
    </row>
    <row r="127" spans="1:12" ht="45" hidden="1" x14ac:dyDescent="0.25">
      <c r="A127" s="67"/>
      <c r="B127" s="20" t="s">
        <v>3</v>
      </c>
      <c r="C127" s="59" t="s">
        <v>179</v>
      </c>
      <c r="D127" s="272"/>
      <c r="E127" s="272"/>
      <c r="F127" s="24">
        <v>60</v>
      </c>
      <c r="G127" s="24">
        <v>120</v>
      </c>
      <c r="H127" s="13">
        <f t="shared" si="10"/>
        <v>90</v>
      </c>
      <c r="I127" s="71"/>
      <c r="J127" s="71"/>
      <c r="K127" s="12"/>
      <c r="L127" s="56"/>
    </row>
    <row r="128" spans="1:12" ht="65.25" customHeight="1" x14ac:dyDescent="0.25">
      <c r="A128" s="237">
        <v>15</v>
      </c>
      <c r="B128" s="274" t="s">
        <v>82</v>
      </c>
      <c r="C128" s="274"/>
      <c r="D128" s="275" t="s">
        <v>6</v>
      </c>
      <c r="E128" s="272"/>
      <c r="F128" s="13">
        <f>F129+F130+F131</f>
        <v>225</v>
      </c>
      <c r="G128" s="13">
        <f>G129+G130+G131</f>
        <v>450</v>
      </c>
      <c r="H128" s="13">
        <f t="shared" si="10"/>
        <v>337.5</v>
      </c>
      <c r="I128" s="13">
        <v>6000</v>
      </c>
      <c r="J128" s="13">
        <v>2</v>
      </c>
      <c r="K128" s="17">
        <f>(J128*H128)/I128</f>
        <v>0.1125</v>
      </c>
      <c r="L128" s="241"/>
    </row>
    <row r="129" spans="1:12" hidden="1" x14ac:dyDescent="0.25">
      <c r="A129" s="57"/>
      <c r="B129" s="14" t="s">
        <v>3</v>
      </c>
      <c r="C129" s="58" t="s">
        <v>10</v>
      </c>
      <c r="D129" s="272"/>
      <c r="E129" s="272"/>
      <c r="F129" s="6">
        <v>150</v>
      </c>
      <c r="G129" s="6">
        <v>300</v>
      </c>
      <c r="H129" s="13">
        <f t="shared" si="10"/>
        <v>225</v>
      </c>
      <c r="I129" s="71"/>
      <c r="J129" s="71"/>
      <c r="K129" s="12"/>
      <c r="L129" s="56"/>
    </row>
    <row r="130" spans="1:12" hidden="1" x14ac:dyDescent="0.25">
      <c r="A130" s="57"/>
      <c r="B130" s="14" t="s">
        <v>3</v>
      </c>
      <c r="C130" s="58" t="s">
        <v>9</v>
      </c>
      <c r="D130" s="272"/>
      <c r="E130" s="272"/>
      <c r="F130" s="6">
        <v>60</v>
      </c>
      <c r="G130" s="6">
        <v>120</v>
      </c>
      <c r="H130" s="13">
        <f t="shared" si="10"/>
        <v>90</v>
      </c>
      <c r="I130" s="71"/>
      <c r="J130" s="71"/>
      <c r="K130" s="12"/>
      <c r="L130" s="56"/>
    </row>
    <row r="131" spans="1:12" ht="30" hidden="1" x14ac:dyDescent="0.25">
      <c r="A131" s="57"/>
      <c r="B131" s="14" t="s">
        <v>3</v>
      </c>
      <c r="C131" s="58" t="s">
        <v>8</v>
      </c>
      <c r="D131" s="272"/>
      <c r="E131" s="272"/>
      <c r="F131" s="6">
        <v>15</v>
      </c>
      <c r="G131" s="6">
        <v>30</v>
      </c>
      <c r="H131" s="13">
        <f t="shared" si="10"/>
        <v>22.5</v>
      </c>
      <c r="I131" s="71"/>
      <c r="J131" s="71"/>
      <c r="K131" s="12"/>
      <c r="L131" s="56"/>
    </row>
    <row r="132" spans="1:12" ht="60" x14ac:dyDescent="0.25">
      <c r="A132" s="237">
        <v>16</v>
      </c>
      <c r="B132" s="274" t="s">
        <v>7</v>
      </c>
      <c r="C132" s="274"/>
      <c r="D132" s="275" t="s">
        <v>6</v>
      </c>
      <c r="E132" s="272"/>
      <c r="F132" s="13">
        <f>F133+F134+F135</f>
        <v>80</v>
      </c>
      <c r="G132" s="13">
        <f>G133+G134+G135</f>
        <v>340</v>
      </c>
      <c r="H132" s="13">
        <f t="shared" si="10"/>
        <v>210</v>
      </c>
      <c r="I132" s="13">
        <v>72000</v>
      </c>
      <c r="J132" s="13">
        <v>6</v>
      </c>
      <c r="K132" s="17">
        <f>(J132*H132)/I132</f>
        <v>1.7500000000000002E-2</v>
      </c>
      <c r="L132" s="241" t="s">
        <v>178</v>
      </c>
    </row>
    <row r="133" spans="1:12" hidden="1" x14ac:dyDescent="0.25">
      <c r="A133" s="237"/>
      <c r="B133" s="14" t="s">
        <v>3</v>
      </c>
      <c r="C133" s="242" t="s">
        <v>144</v>
      </c>
      <c r="D133" s="272"/>
      <c r="E133" s="272"/>
      <c r="F133" s="6">
        <v>5</v>
      </c>
      <c r="G133" s="6">
        <v>10</v>
      </c>
      <c r="H133" s="13">
        <f t="shared" si="10"/>
        <v>7.5</v>
      </c>
      <c r="I133" s="71"/>
      <c r="J133" s="71"/>
      <c r="K133" s="12"/>
      <c r="L133" s="241"/>
    </row>
    <row r="134" spans="1:12" hidden="1" x14ac:dyDescent="0.25">
      <c r="A134" s="237"/>
      <c r="B134" s="14" t="s">
        <v>3</v>
      </c>
      <c r="C134" s="242" t="s">
        <v>143</v>
      </c>
      <c r="D134" s="272"/>
      <c r="E134" s="272"/>
      <c r="F134" s="6">
        <v>60</v>
      </c>
      <c r="G134" s="6">
        <v>300</v>
      </c>
      <c r="H134" s="13">
        <f t="shared" si="10"/>
        <v>180</v>
      </c>
      <c r="I134" s="71"/>
      <c r="J134" s="71"/>
      <c r="K134" s="12"/>
      <c r="L134" s="241"/>
    </row>
    <row r="135" spans="1:12" ht="60" hidden="1" x14ac:dyDescent="0.25">
      <c r="A135" s="237"/>
      <c r="B135" s="14" t="s">
        <v>3</v>
      </c>
      <c r="C135" s="242" t="s">
        <v>2</v>
      </c>
      <c r="D135" s="272"/>
      <c r="E135" s="272"/>
      <c r="F135" s="6">
        <v>15</v>
      </c>
      <c r="G135" s="6">
        <v>30</v>
      </c>
      <c r="H135" s="13">
        <f t="shared" si="10"/>
        <v>22.5</v>
      </c>
      <c r="I135" s="71"/>
      <c r="J135" s="71"/>
      <c r="K135" s="12"/>
      <c r="L135" s="241"/>
    </row>
    <row r="136" spans="1:12" x14ac:dyDescent="0.25">
      <c r="A136" s="298" t="s">
        <v>1</v>
      </c>
      <c r="B136" s="298"/>
      <c r="C136" s="298"/>
      <c r="D136" s="298"/>
      <c r="E136" s="298"/>
      <c r="F136" s="298"/>
      <c r="G136" s="298"/>
      <c r="H136" s="298"/>
      <c r="I136" s="298"/>
      <c r="J136" s="298"/>
      <c r="K136" s="12">
        <f>SUM(K9:K135)</f>
        <v>3.0405902777777767</v>
      </c>
      <c r="L136" s="245"/>
    </row>
    <row r="137" spans="1:12" x14ac:dyDescent="0.25">
      <c r="A137" s="299" t="s">
        <v>0</v>
      </c>
      <c r="B137" s="299"/>
      <c r="C137" s="299"/>
      <c r="D137" s="299"/>
      <c r="E137" s="299"/>
      <c r="F137" s="299"/>
      <c r="G137" s="299"/>
      <c r="H137" s="299"/>
      <c r="I137" s="299"/>
      <c r="J137" s="299"/>
      <c r="K137" s="165">
        <f>ROUND(K136,0)</f>
        <v>3</v>
      </c>
      <c r="L137" s="45"/>
    </row>
  </sheetData>
  <mergeCells count="156">
    <mergeCell ref="D134:E134"/>
    <mergeCell ref="D135:E135"/>
    <mergeCell ref="A136:J136"/>
    <mergeCell ref="A137:J137"/>
    <mergeCell ref="D129:E129"/>
    <mergeCell ref="D130:E130"/>
    <mergeCell ref="D131:E131"/>
    <mergeCell ref="B132:C132"/>
    <mergeCell ref="D132:E132"/>
    <mergeCell ref="D133:E133"/>
    <mergeCell ref="D123:E123"/>
    <mergeCell ref="D124:E124"/>
    <mergeCell ref="D125:E125"/>
    <mergeCell ref="D126:E126"/>
    <mergeCell ref="D127:E127"/>
    <mergeCell ref="B128:C128"/>
    <mergeCell ref="D128:E128"/>
    <mergeCell ref="D115:E115"/>
    <mergeCell ref="D116:E116"/>
    <mergeCell ref="D117:E117"/>
    <mergeCell ref="D118:E118"/>
    <mergeCell ref="D119:E119"/>
    <mergeCell ref="B120:C120"/>
    <mergeCell ref="D120:E120"/>
    <mergeCell ref="D121:E121"/>
    <mergeCell ref="D122:E122"/>
    <mergeCell ref="D110:E110"/>
    <mergeCell ref="B111:C111"/>
    <mergeCell ref="D111:E111"/>
    <mergeCell ref="D112:E112"/>
    <mergeCell ref="D113:E113"/>
    <mergeCell ref="D114:E114"/>
    <mergeCell ref="D104:E104"/>
    <mergeCell ref="D105:E105"/>
    <mergeCell ref="D106:E106"/>
    <mergeCell ref="D107:E107"/>
    <mergeCell ref="D108:E108"/>
    <mergeCell ref="D109:E109"/>
    <mergeCell ref="D96:E96"/>
    <mergeCell ref="D97:E97"/>
    <mergeCell ref="D98:E98"/>
    <mergeCell ref="D99:E99"/>
    <mergeCell ref="D100:E100"/>
    <mergeCell ref="B101:C101"/>
    <mergeCell ref="D101:E101"/>
    <mergeCell ref="D102:E102"/>
    <mergeCell ref="D103:E103"/>
    <mergeCell ref="D88:E88"/>
    <mergeCell ref="D89:E89"/>
    <mergeCell ref="D90:E90"/>
    <mergeCell ref="D91:E91"/>
    <mergeCell ref="B92:C92"/>
    <mergeCell ref="D92:E92"/>
    <mergeCell ref="D93:E93"/>
    <mergeCell ref="D94:E94"/>
    <mergeCell ref="D95:E95"/>
    <mergeCell ref="D80:E80"/>
    <mergeCell ref="D81:E81"/>
    <mergeCell ref="B82:C82"/>
    <mergeCell ref="D82:E82"/>
    <mergeCell ref="D83:E83"/>
    <mergeCell ref="D84:E84"/>
    <mergeCell ref="D85:E85"/>
    <mergeCell ref="D86:E86"/>
    <mergeCell ref="D87:E87"/>
    <mergeCell ref="B72:C72"/>
    <mergeCell ref="D72:E72"/>
    <mergeCell ref="D73:E73"/>
    <mergeCell ref="D74:E74"/>
    <mergeCell ref="D75:E75"/>
    <mergeCell ref="D76:E76"/>
    <mergeCell ref="D77:E77"/>
    <mergeCell ref="D78:E78"/>
    <mergeCell ref="D79:E79"/>
    <mergeCell ref="B67:C67"/>
    <mergeCell ref="D67:E67"/>
    <mergeCell ref="D68:E68"/>
    <mergeCell ref="D69:E69"/>
    <mergeCell ref="D70:E70"/>
    <mergeCell ref="D71:E71"/>
    <mergeCell ref="B60:C60"/>
    <mergeCell ref="D60:E60"/>
    <mergeCell ref="D61:E61"/>
    <mergeCell ref="D62:E62"/>
    <mergeCell ref="D63:E63"/>
    <mergeCell ref="D64:E64"/>
    <mergeCell ref="D65:E65"/>
    <mergeCell ref="D66:E66"/>
    <mergeCell ref="D53:E53"/>
    <mergeCell ref="D54:E54"/>
    <mergeCell ref="B55:C55"/>
    <mergeCell ref="D55:E55"/>
    <mergeCell ref="D56:E56"/>
    <mergeCell ref="D57:E57"/>
    <mergeCell ref="D58:E58"/>
    <mergeCell ref="D59:E59"/>
    <mergeCell ref="D45:E45"/>
    <mergeCell ref="D46:E46"/>
    <mergeCell ref="D47:E47"/>
    <mergeCell ref="D48:E48"/>
    <mergeCell ref="D49:E49"/>
    <mergeCell ref="D40:E40"/>
    <mergeCell ref="D41:E41"/>
    <mergeCell ref="D42:E42"/>
    <mergeCell ref="D43:E43"/>
    <mergeCell ref="B44:C44"/>
    <mergeCell ref="D44:E44"/>
    <mergeCell ref="D50:E50"/>
    <mergeCell ref="D51:E51"/>
    <mergeCell ref="D52:E52"/>
    <mergeCell ref="D32:E32"/>
    <mergeCell ref="D33:E33"/>
    <mergeCell ref="D34:E34"/>
    <mergeCell ref="D35:E35"/>
    <mergeCell ref="B36:C36"/>
    <mergeCell ref="D36:E36"/>
    <mergeCell ref="D37:E37"/>
    <mergeCell ref="D38:E38"/>
    <mergeCell ref="D39:E39"/>
    <mergeCell ref="D24:E24"/>
    <mergeCell ref="B25:C25"/>
    <mergeCell ref="D25:E25"/>
    <mergeCell ref="D26:E26"/>
    <mergeCell ref="D27:E27"/>
    <mergeCell ref="D28:E28"/>
    <mergeCell ref="D29:E29"/>
    <mergeCell ref="D30:E30"/>
    <mergeCell ref="D31:E31"/>
    <mergeCell ref="D16:E16"/>
    <mergeCell ref="B17:C17"/>
    <mergeCell ref="D17:E17"/>
    <mergeCell ref="D18:E18"/>
    <mergeCell ref="D19:E19"/>
    <mergeCell ref="D20:E20"/>
    <mergeCell ref="D21:E21"/>
    <mergeCell ref="D22:E22"/>
    <mergeCell ref="D23:E23"/>
    <mergeCell ref="D10:E10"/>
    <mergeCell ref="D11:E11"/>
    <mergeCell ref="D12:E12"/>
    <mergeCell ref="D13:E13"/>
    <mergeCell ref="D14:E14"/>
    <mergeCell ref="D15:E15"/>
    <mergeCell ref="K7:K8"/>
    <mergeCell ref="L7:L8"/>
    <mergeCell ref="B9:C9"/>
    <mergeCell ref="D9:E9"/>
    <mergeCell ref="A7:A8"/>
    <mergeCell ref="B7:C8"/>
    <mergeCell ref="D7:E8"/>
    <mergeCell ref="F7:H7"/>
    <mergeCell ref="I7:I8"/>
    <mergeCell ref="J7:J8"/>
    <mergeCell ref="E1:I1"/>
    <mergeCell ref="E2:L2"/>
    <mergeCell ref="E3:L6"/>
  </mergeCells>
  <printOptions horizontalCentered="1"/>
  <pageMargins left="1.5748031496062993" right="1.1811023622047245" top="1.1811023622047245" bottom="1.1811023622047245" header="1.1811023622047201" footer="0"/>
  <pageSetup paperSize="9" scale="58" firstPageNumber="120" fitToHeight="0" orientation="portrait" r:id="rId1"/>
  <headerFooter differentOddEven="1">
    <oddHeader>&amp;R&amp;P</oddHeader>
    <evenHeader>&amp;L&amp;P</even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view="pageBreakPreview" zoomScale="89" zoomScaleNormal="100" zoomScaleSheetLayoutView="89" workbookViewId="0">
      <selection activeCell="I9" sqref="I9"/>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95" t="s">
        <v>36</v>
      </c>
      <c r="C1" s="23" t="s">
        <v>35</v>
      </c>
      <c r="D1" s="23" t="s">
        <v>29</v>
      </c>
      <c r="E1" s="296" t="s">
        <v>510</v>
      </c>
      <c r="F1" s="296"/>
      <c r="G1" s="296"/>
      <c r="H1" s="296"/>
      <c r="I1" s="296"/>
      <c r="J1" s="296"/>
      <c r="K1" s="296"/>
      <c r="L1" s="296"/>
    </row>
    <row r="2" spans="1:12" x14ac:dyDescent="0.25">
      <c r="A2" s="23"/>
      <c r="B2" s="95" t="s">
        <v>33</v>
      </c>
      <c r="C2" s="23" t="s">
        <v>32</v>
      </c>
      <c r="D2" s="23" t="s">
        <v>29</v>
      </c>
      <c r="E2" s="296" t="s">
        <v>509</v>
      </c>
      <c r="F2" s="296"/>
      <c r="G2" s="296"/>
      <c r="H2" s="296"/>
      <c r="I2" s="296"/>
      <c r="J2" s="296"/>
      <c r="K2" s="296"/>
      <c r="L2" s="296"/>
    </row>
    <row r="3" spans="1:12" x14ac:dyDescent="0.25">
      <c r="A3" s="23"/>
      <c r="B3" s="95" t="s">
        <v>31</v>
      </c>
      <c r="C3" s="23" t="s">
        <v>30</v>
      </c>
      <c r="D3" s="23" t="s">
        <v>29</v>
      </c>
      <c r="E3" s="276" t="s">
        <v>508</v>
      </c>
      <c r="F3" s="276"/>
      <c r="G3" s="276"/>
      <c r="H3" s="276"/>
      <c r="I3" s="276"/>
      <c r="J3" s="276"/>
      <c r="K3" s="276"/>
      <c r="L3" s="276"/>
    </row>
    <row r="4" spans="1:12" x14ac:dyDescent="0.25">
      <c r="A4" s="94"/>
      <c r="B4" s="90"/>
      <c r="C4" s="90"/>
      <c r="D4" s="90"/>
      <c r="E4" s="276"/>
      <c r="F4" s="276"/>
      <c r="G4" s="276"/>
      <c r="H4" s="276"/>
      <c r="I4" s="276"/>
      <c r="J4" s="276"/>
      <c r="K4" s="276"/>
      <c r="L4" s="276"/>
    </row>
    <row r="5" spans="1:12" x14ac:dyDescent="0.25">
      <c r="A5" s="94"/>
      <c r="B5" s="90"/>
      <c r="C5" s="90"/>
      <c r="D5" s="90"/>
      <c r="E5" s="276"/>
      <c r="F5" s="276"/>
      <c r="G5" s="276"/>
      <c r="H5" s="276"/>
      <c r="I5" s="276"/>
      <c r="J5" s="276"/>
      <c r="K5" s="276"/>
      <c r="L5" s="276"/>
    </row>
    <row r="6" spans="1:12" ht="15.95" customHeight="1" x14ac:dyDescent="0.25">
      <c r="A6" s="72"/>
      <c r="B6" s="72"/>
      <c r="C6" s="72"/>
      <c r="D6" s="72"/>
      <c r="E6" s="95"/>
      <c r="F6" s="71"/>
      <c r="G6" s="71"/>
      <c r="H6" s="71"/>
      <c r="I6" s="71"/>
      <c r="J6" s="71"/>
      <c r="K6" s="74"/>
      <c r="L6" s="7"/>
    </row>
    <row r="7" spans="1:12" s="1" customFormat="1" ht="33.950000000000003"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240" t="s">
        <v>20</v>
      </c>
      <c r="G8" s="240" t="s">
        <v>19</v>
      </c>
      <c r="H8" s="240" t="s">
        <v>18</v>
      </c>
      <c r="I8" s="283"/>
      <c r="J8" s="283"/>
      <c r="K8" s="278"/>
      <c r="L8" s="278"/>
    </row>
    <row r="9" spans="1:12" ht="111.75" customHeight="1" x14ac:dyDescent="0.25">
      <c r="A9" s="237">
        <v>1</v>
      </c>
      <c r="B9" s="274" t="s">
        <v>507</v>
      </c>
      <c r="C9" s="274"/>
      <c r="D9" s="275" t="s">
        <v>6</v>
      </c>
      <c r="E9" s="272"/>
      <c r="F9" s="13">
        <f>SUM(F10:F16)</f>
        <v>1980</v>
      </c>
      <c r="G9" s="13">
        <f>SUM(G10:G16)</f>
        <v>3960</v>
      </c>
      <c r="H9" s="13">
        <f>AVERAGE(F9:G9)</f>
        <v>2970</v>
      </c>
      <c r="I9" s="13">
        <v>72000</v>
      </c>
      <c r="J9" s="13">
        <v>1</v>
      </c>
      <c r="K9" s="17">
        <f>(J9*H9)/I9</f>
        <v>4.1250000000000002E-2</v>
      </c>
      <c r="L9" s="241"/>
    </row>
    <row r="10" spans="1:12" ht="80.25" hidden="1" customHeight="1" x14ac:dyDescent="0.25">
      <c r="A10" s="81"/>
      <c r="B10" s="46" t="s">
        <v>3</v>
      </c>
      <c r="C10" s="113" t="s">
        <v>506</v>
      </c>
      <c r="D10" s="273"/>
      <c r="E10" s="273"/>
      <c r="F10" s="52">
        <v>150</v>
      </c>
      <c r="G10" s="52">
        <v>300</v>
      </c>
      <c r="H10" s="48">
        <f t="shared" ref="H10:H67" si="0">AVERAGE(F10:G10)</f>
        <v>225</v>
      </c>
      <c r="I10" s="49"/>
      <c r="J10" s="49"/>
      <c r="K10" s="102"/>
      <c r="L10" s="92"/>
    </row>
    <row r="11" spans="1:12" ht="75" hidden="1" x14ac:dyDescent="0.25">
      <c r="A11" s="82"/>
      <c r="B11" s="14" t="s">
        <v>3</v>
      </c>
      <c r="C11" s="85" t="s">
        <v>505</v>
      </c>
      <c r="D11" s="272"/>
      <c r="E11" s="272"/>
      <c r="F11" s="6">
        <v>30</v>
      </c>
      <c r="G11" s="6">
        <v>60</v>
      </c>
      <c r="H11" s="13">
        <f t="shared" si="0"/>
        <v>45</v>
      </c>
      <c r="I11" s="71"/>
      <c r="J11" s="71"/>
      <c r="K11" s="17"/>
      <c r="L11" s="91"/>
    </row>
    <row r="12" spans="1:12" ht="45" hidden="1" x14ac:dyDescent="0.25">
      <c r="A12" s="82"/>
      <c r="B12" s="14" t="s">
        <v>3</v>
      </c>
      <c r="C12" s="85" t="s">
        <v>504</v>
      </c>
      <c r="D12" s="272"/>
      <c r="E12" s="272"/>
      <c r="F12" s="6">
        <v>150</v>
      </c>
      <c r="G12" s="6">
        <v>300</v>
      </c>
      <c r="H12" s="13">
        <f t="shared" si="0"/>
        <v>225</v>
      </c>
      <c r="I12" s="71"/>
      <c r="J12" s="71"/>
      <c r="K12" s="17"/>
      <c r="L12" s="91"/>
    </row>
    <row r="13" spans="1:12" ht="45" hidden="1" x14ac:dyDescent="0.25">
      <c r="A13" s="82"/>
      <c r="B13" s="14" t="s">
        <v>3</v>
      </c>
      <c r="C13" s="85" t="s">
        <v>503</v>
      </c>
      <c r="D13" s="272"/>
      <c r="E13" s="272"/>
      <c r="F13" s="6">
        <v>300</v>
      </c>
      <c r="G13" s="6">
        <v>600</v>
      </c>
      <c r="H13" s="13">
        <f t="shared" si="0"/>
        <v>450</v>
      </c>
      <c r="I13" s="71"/>
      <c r="J13" s="71"/>
      <c r="K13" s="17"/>
      <c r="L13" s="91"/>
    </row>
    <row r="14" spans="1:12" ht="45" hidden="1" x14ac:dyDescent="0.25">
      <c r="A14" s="82"/>
      <c r="B14" s="14" t="s">
        <v>3</v>
      </c>
      <c r="C14" s="85" t="s">
        <v>502</v>
      </c>
      <c r="D14" s="272"/>
      <c r="E14" s="272"/>
      <c r="F14" s="6">
        <v>900</v>
      </c>
      <c r="G14" s="6">
        <v>1800</v>
      </c>
      <c r="H14" s="13">
        <f t="shared" si="0"/>
        <v>1350</v>
      </c>
      <c r="I14" s="71"/>
      <c r="J14" s="71"/>
      <c r="K14" s="17"/>
      <c r="L14" s="91"/>
    </row>
    <row r="15" spans="1:12" ht="60" hidden="1" x14ac:dyDescent="0.25">
      <c r="A15" s="81"/>
      <c r="B15" s="86" t="s">
        <v>3</v>
      </c>
      <c r="C15" s="134" t="s">
        <v>501</v>
      </c>
      <c r="D15" s="273"/>
      <c r="E15" s="273"/>
      <c r="F15" s="52">
        <v>150</v>
      </c>
      <c r="G15" s="52">
        <v>300</v>
      </c>
      <c r="H15" s="48">
        <f t="shared" si="0"/>
        <v>225</v>
      </c>
      <c r="I15" s="49"/>
      <c r="J15" s="49"/>
      <c r="K15" s="102"/>
      <c r="L15" s="92"/>
    </row>
    <row r="16" spans="1:12" ht="90" hidden="1" x14ac:dyDescent="0.25">
      <c r="A16" s="82"/>
      <c r="B16" s="14" t="s">
        <v>3</v>
      </c>
      <c r="C16" s="85" t="s">
        <v>500</v>
      </c>
      <c r="D16" s="272"/>
      <c r="E16" s="272"/>
      <c r="F16" s="6">
        <v>300</v>
      </c>
      <c r="G16" s="6">
        <v>600</v>
      </c>
      <c r="H16" s="13">
        <f t="shared" si="0"/>
        <v>450</v>
      </c>
      <c r="I16" s="71"/>
      <c r="J16" s="71"/>
      <c r="K16" s="17"/>
      <c r="L16" s="91"/>
    </row>
    <row r="17" spans="1:12" ht="217.5" customHeight="1" x14ac:dyDescent="0.25">
      <c r="A17" s="237">
        <v>2</v>
      </c>
      <c r="B17" s="274" t="s">
        <v>499</v>
      </c>
      <c r="C17" s="274"/>
      <c r="D17" s="275" t="s">
        <v>168</v>
      </c>
      <c r="E17" s="272"/>
      <c r="F17" s="13">
        <f>SUM(F18:F24)</f>
        <v>16</v>
      </c>
      <c r="G17" s="13">
        <f>SUM(G18:G24)</f>
        <v>39</v>
      </c>
      <c r="H17" s="13">
        <f t="shared" si="0"/>
        <v>27.5</v>
      </c>
      <c r="I17" s="13">
        <v>300</v>
      </c>
      <c r="J17" s="13">
        <v>7</v>
      </c>
      <c r="K17" s="17">
        <f>(J17*H17)/I17</f>
        <v>0.64166666666666672</v>
      </c>
      <c r="L17" s="241" t="s">
        <v>498</v>
      </c>
    </row>
    <row r="18" spans="1:12" ht="60" hidden="1" x14ac:dyDescent="0.25">
      <c r="A18" s="82"/>
      <c r="B18" s="14" t="s">
        <v>3</v>
      </c>
      <c r="C18" s="98" t="s">
        <v>497</v>
      </c>
      <c r="D18" s="272"/>
      <c r="E18" s="272"/>
      <c r="F18" s="6">
        <v>5</v>
      </c>
      <c r="G18" s="6">
        <v>10</v>
      </c>
      <c r="H18" s="13">
        <f t="shared" si="0"/>
        <v>7.5</v>
      </c>
      <c r="I18" s="71"/>
      <c r="J18" s="71"/>
      <c r="K18" s="17"/>
      <c r="L18" s="91"/>
    </row>
    <row r="19" spans="1:12" ht="60" hidden="1" x14ac:dyDescent="0.25">
      <c r="A19" s="82"/>
      <c r="B19" s="14" t="s">
        <v>3</v>
      </c>
      <c r="C19" s="98" t="s">
        <v>496</v>
      </c>
      <c r="D19" s="272"/>
      <c r="E19" s="272"/>
      <c r="F19" s="6">
        <v>1</v>
      </c>
      <c r="G19" s="6">
        <v>2</v>
      </c>
      <c r="H19" s="13">
        <f t="shared" si="0"/>
        <v>1.5</v>
      </c>
      <c r="I19" s="71"/>
      <c r="J19" s="71"/>
      <c r="K19" s="17"/>
      <c r="L19" s="91"/>
    </row>
    <row r="20" spans="1:12" ht="45" hidden="1" x14ac:dyDescent="0.25">
      <c r="A20" s="82"/>
      <c r="B20" s="14" t="s">
        <v>3</v>
      </c>
      <c r="C20" s="98" t="s">
        <v>495</v>
      </c>
      <c r="D20" s="272"/>
      <c r="E20" s="272"/>
      <c r="F20" s="6">
        <v>1</v>
      </c>
      <c r="G20" s="6">
        <v>2</v>
      </c>
      <c r="H20" s="13">
        <f t="shared" si="0"/>
        <v>1.5</v>
      </c>
      <c r="I20" s="71"/>
      <c r="J20" s="71"/>
      <c r="K20" s="17"/>
      <c r="L20" s="91"/>
    </row>
    <row r="21" spans="1:12" ht="30" hidden="1" x14ac:dyDescent="0.25">
      <c r="A21" s="82"/>
      <c r="B21" s="14" t="s">
        <v>3</v>
      </c>
      <c r="C21" s="98" t="s">
        <v>494</v>
      </c>
      <c r="D21" s="272"/>
      <c r="E21" s="272"/>
      <c r="F21" s="6">
        <v>2</v>
      </c>
      <c r="G21" s="6">
        <v>3</v>
      </c>
      <c r="H21" s="13">
        <f t="shared" si="0"/>
        <v>2.5</v>
      </c>
      <c r="I21" s="71"/>
      <c r="J21" s="71"/>
      <c r="K21" s="17"/>
      <c r="L21" s="91"/>
    </row>
    <row r="22" spans="1:12" ht="30" hidden="1" x14ac:dyDescent="0.25">
      <c r="A22" s="82"/>
      <c r="B22" s="14" t="s">
        <v>3</v>
      </c>
      <c r="C22" s="98" t="s">
        <v>493</v>
      </c>
      <c r="D22" s="272"/>
      <c r="E22" s="272"/>
      <c r="F22" s="6">
        <v>3</v>
      </c>
      <c r="G22" s="6">
        <v>10</v>
      </c>
      <c r="H22" s="13">
        <f t="shared" si="0"/>
        <v>6.5</v>
      </c>
      <c r="I22" s="71"/>
      <c r="J22" s="71"/>
      <c r="K22" s="17"/>
      <c r="L22" s="91"/>
    </row>
    <row r="23" spans="1:12" ht="45" hidden="1" x14ac:dyDescent="0.25">
      <c r="A23" s="81"/>
      <c r="B23" s="46" t="s">
        <v>3</v>
      </c>
      <c r="C23" s="104" t="s">
        <v>492</v>
      </c>
      <c r="D23" s="273"/>
      <c r="E23" s="273"/>
      <c r="F23" s="52">
        <v>1</v>
      </c>
      <c r="G23" s="52">
        <v>2</v>
      </c>
      <c r="H23" s="48">
        <f t="shared" si="0"/>
        <v>1.5</v>
      </c>
      <c r="I23" s="49"/>
      <c r="J23" s="49"/>
      <c r="K23" s="102"/>
      <c r="L23" s="92"/>
    </row>
    <row r="24" spans="1:12" ht="201" hidden="1" customHeight="1" x14ac:dyDescent="0.25">
      <c r="A24" s="135"/>
      <c r="B24" s="136" t="s">
        <v>3</v>
      </c>
      <c r="C24" s="143" t="s">
        <v>491</v>
      </c>
      <c r="D24" s="302"/>
      <c r="E24" s="302"/>
      <c r="F24" s="137">
        <v>3</v>
      </c>
      <c r="G24" s="137">
        <v>10</v>
      </c>
      <c r="H24" s="138">
        <f t="shared" si="0"/>
        <v>6.5</v>
      </c>
      <c r="I24" s="139"/>
      <c r="J24" s="139"/>
      <c r="K24" s="140"/>
      <c r="L24" s="141"/>
    </row>
    <row r="25" spans="1:12" ht="171.75" customHeight="1" x14ac:dyDescent="0.25">
      <c r="A25" s="82">
        <v>3</v>
      </c>
      <c r="B25" s="274" t="s">
        <v>490</v>
      </c>
      <c r="C25" s="274"/>
      <c r="D25" s="275" t="s">
        <v>168</v>
      </c>
      <c r="E25" s="272"/>
      <c r="F25" s="13">
        <f>SUM(F26:F32)</f>
        <v>20</v>
      </c>
      <c r="G25" s="13">
        <f>SUM(G26:G32)</f>
        <v>37</v>
      </c>
      <c r="H25" s="13">
        <f t="shared" si="0"/>
        <v>28.5</v>
      </c>
      <c r="I25" s="13">
        <v>72000</v>
      </c>
      <c r="J25" s="13">
        <v>50</v>
      </c>
      <c r="K25" s="17">
        <f>(J25*H25)/I25</f>
        <v>1.9791666666666666E-2</v>
      </c>
      <c r="L25" s="91" t="s">
        <v>489</v>
      </c>
    </row>
    <row r="26" spans="1:12" ht="60" hidden="1" x14ac:dyDescent="0.25">
      <c r="A26" s="82"/>
      <c r="B26" s="14" t="s">
        <v>3</v>
      </c>
      <c r="C26" s="98" t="s">
        <v>488</v>
      </c>
      <c r="D26" s="272"/>
      <c r="E26" s="272"/>
      <c r="F26" s="6">
        <v>5</v>
      </c>
      <c r="G26" s="6">
        <v>10</v>
      </c>
      <c r="H26" s="13">
        <f t="shared" si="0"/>
        <v>7.5</v>
      </c>
      <c r="I26" s="71"/>
      <c r="J26" s="71"/>
      <c r="K26" s="17"/>
      <c r="L26" s="91"/>
    </row>
    <row r="27" spans="1:12" ht="60" hidden="1" x14ac:dyDescent="0.25">
      <c r="A27" s="82"/>
      <c r="B27" s="14" t="s">
        <v>3</v>
      </c>
      <c r="C27" s="98" t="s">
        <v>487</v>
      </c>
      <c r="D27" s="272"/>
      <c r="E27" s="272"/>
      <c r="F27" s="6">
        <v>2</v>
      </c>
      <c r="G27" s="6">
        <v>3</v>
      </c>
      <c r="H27" s="13">
        <f t="shared" si="0"/>
        <v>2.5</v>
      </c>
      <c r="I27" s="71"/>
      <c r="J27" s="71"/>
      <c r="K27" s="17"/>
      <c r="L27" s="91"/>
    </row>
    <row r="28" spans="1:12" ht="45" hidden="1" x14ac:dyDescent="0.25">
      <c r="A28" s="81"/>
      <c r="B28" s="46" t="s">
        <v>3</v>
      </c>
      <c r="C28" s="87" t="s">
        <v>486</v>
      </c>
      <c r="D28" s="273"/>
      <c r="E28" s="273"/>
      <c r="F28" s="52">
        <v>1</v>
      </c>
      <c r="G28" s="52">
        <v>2</v>
      </c>
      <c r="H28" s="48">
        <f t="shared" si="0"/>
        <v>1.5</v>
      </c>
      <c r="I28" s="49"/>
      <c r="J28" s="49"/>
      <c r="K28" s="102"/>
      <c r="L28" s="92"/>
    </row>
    <row r="29" spans="1:12" ht="30" hidden="1" x14ac:dyDescent="0.25">
      <c r="A29" s="82"/>
      <c r="B29" s="14" t="s">
        <v>3</v>
      </c>
      <c r="C29" s="83" t="s">
        <v>485</v>
      </c>
      <c r="D29" s="272"/>
      <c r="E29" s="272"/>
      <c r="F29" s="6">
        <v>2</v>
      </c>
      <c r="G29" s="6">
        <v>4</v>
      </c>
      <c r="H29" s="13">
        <f t="shared" si="0"/>
        <v>3</v>
      </c>
      <c r="I29" s="71"/>
      <c r="J29" s="71"/>
      <c r="K29" s="17"/>
      <c r="L29" s="91"/>
    </row>
    <row r="30" spans="1:12" ht="30" hidden="1" x14ac:dyDescent="0.25">
      <c r="A30" s="82"/>
      <c r="B30" s="14" t="s">
        <v>3</v>
      </c>
      <c r="C30" s="83" t="s">
        <v>484</v>
      </c>
      <c r="D30" s="272"/>
      <c r="E30" s="272"/>
      <c r="F30" s="6">
        <v>3</v>
      </c>
      <c r="G30" s="6">
        <v>5</v>
      </c>
      <c r="H30" s="13">
        <f t="shared" si="0"/>
        <v>4</v>
      </c>
      <c r="I30" s="71"/>
      <c r="J30" s="71"/>
      <c r="K30" s="17"/>
      <c r="L30" s="91"/>
    </row>
    <row r="31" spans="1:12" ht="48" hidden="1" customHeight="1" x14ac:dyDescent="0.25">
      <c r="A31" s="82"/>
      <c r="B31" s="14" t="s">
        <v>3</v>
      </c>
      <c r="C31" s="83" t="s">
        <v>483</v>
      </c>
      <c r="D31" s="272"/>
      <c r="E31" s="272"/>
      <c r="F31" s="6">
        <v>2</v>
      </c>
      <c r="G31" s="6">
        <v>3</v>
      </c>
      <c r="H31" s="13">
        <f t="shared" si="0"/>
        <v>2.5</v>
      </c>
      <c r="I31" s="71"/>
      <c r="J31" s="71"/>
      <c r="K31" s="17"/>
      <c r="L31" s="91"/>
    </row>
    <row r="32" spans="1:12" ht="153" hidden="1" customHeight="1" x14ac:dyDescent="0.25">
      <c r="A32" s="184"/>
      <c r="B32" s="14" t="s">
        <v>3</v>
      </c>
      <c r="C32" s="185" t="s">
        <v>482</v>
      </c>
      <c r="D32" s="272"/>
      <c r="E32" s="272"/>
      <c r="F32" s="6">
        <v>5</v>
      </c>
      <c r="G32" s="6">
        <v>10</v>
      </c>
      <c r="H32" s="13">
        <f t="shared" si="0"/>
        <v>7.5</v>
      </c>
      <c r="I32" s="71"/>
      <c r="J32" s="71"/>
      <c r="K32" s="17"/>
      <c r="L32" s="191"/>
    </row>
    <row r="33" spans="1:12" ht="141.75" customHeight="1" x14ac:dyDescent="0.25">
      <c r="A33" s="183">
        <v>4</v>
      </c>
      <c r="B33" s="303" t="s">
        <v>481</v>
      </c>
      <c r="C33" s="303"/>
      <c r="D33" s="304" t="s">
        <v>6</v>
      </c>
      <c r="E33" s="273"/>
      <c r="F33" s="48">
        <f>SUM(F34:F39)</f>
        <v>1075</v>
      </c>
      <c r="G33" s="48">
        <f>SUM(G34:G39)</f>
        <v>2150</v>
      </c>
      <c r="H33" s="48">
        <f t="shared" si="0"/>
        <v>1612.5</v>
      </c>
      <c r="I33" s="48">
        <v>72000</v>
      </c>
      <c r="J33" s="48">
        <v>2</v>
      </c>
      <c r="K33" s="102">
        <f>(J33*H33)/I33</f>
        <v>4.4791666666666667E-2</v>
      </c>
      <c r="L33" s="192"/>
    </row>
    <row r="34" spans="1:12" ht="60" hidden="1" x14ac:dyDescent="0.25">
      <c r="A34" s="82"/>
      <c r="B34" s="14" t="s">
        <v>3</v>
      </c>
      <c r="C34" s="98" t="s">
        <v>480</v>
      </c>
      <c r="D34" s="272"/>
      <c r="E34" s="272"/>
      <c r="F34" s="6">
        <v>150</v>
      </c>
      <c r="G34" s="6">
        <v>300</v>
      </c>
      <c r="H34" s="13">
        <f t="shared" si="0"/>
        <v>225</v>
      </c>
      <c r="I34" s="71"/>
      <c r="J34" s="71"/>
      <c r="K34" s="17"/>
      <c r="L34" s="91"/>
    </row>
    <row r="35" spans="1:12" ht="60" hidden="1" x14ac:dyDescent="0.25">
      <c r="A35" s="82"/>
      <c r="B35" s="14" t="s">
        <v>3</v>
      </c>
      <c r="C35" s="98" t="s">
        <v>479</v>
      </c>
      <c r="D35" s="272"/>
      <c r="E35" s="272"/>
      <c r="F35" s="6">
        <v>10</v>
      </c>
      <c r="G35" s="6">
        <v>20</v>
      </c>
      <c r="H35" s="13">
        <f t="shared" si="0"/>
        <v>15</v>
      </c>
      <c r="I35" s="71"/>
      <c r="J35" s="71"/>
      <c r="K35" s="17"/>
      <c r="L35" s="91"/>
    </row>
    <row r="36" spans="1:12" ht="30" hidden="1" x14ac:dyDescent="0.25">
      <c r="A36" s="82"/>
      <c r="B36" s="14" t="s">
        <v>3</v>
      </c>
      <c r="C36" s="98" t="s">
        <v>478</v>
      </c>
      <c r="D36" s="272"/>
      <c r="E36" s="272"/>
      <c r="F36" s="6">
        <v>60</v>
      </c>
      <c r="G36" s="6">
        <v>120</v>
      </c>
      <c r="H36" s="13">
        <f t="shared" si="0"/>
        <v>90</v>
      </c>
      <c r="I36" s="71"/>
      <c r="J36" s="71"/>
      <c r="K36" s="17"/>
      <c r="L36" s="91"/>
    </row>
    <row r="37" spans="1:12" ht="30" hidden="1" x14ac:dyDescent="0.25">
      <c r="A37" s="81"/>
      <c r="B37" s="46" t="s">
        <v>3</v>
      </c>
      <c r="C37" s="104" t="s">
        <v>477</v>
      </c>
      <c r="D37" s="273"/>
      <c r="E37" s="273"/>
      <c r="F37" s="52">
        <v>720</v>
      </c>
      <c r="G37" s="52">
        <v>1440</v>
      </c>
      <c r="H37" s="48">
        <f t="shared" si="0"/>
        <v>1080</v>
      </c>
      <c r="I37" s="49"/>
      <c r="J37" s="49"/>
      <c r="K37" s="102"/>
      <c r="L37" s="92" t="s">
        <v>476</v>
      </c>
    </row>
    <row r="38" spans="1:12" ht="30" hidden="1" x14ac:dyDescent="0.25">
      <c r="A38" s="82"/>
      <c r="B38" s="14" t="s">
        <v>3</v>
      </c>
      <c r="C38" s="98" t="s">
        <v>475</v>
      </c>
      <c r="D38" s="272"/>
      <c r="E38" s="272"/>
      <c r="F38" s="6">
        <v>15</v>
      </c>
      <c r="G38" s="6">
        <v>30</v>
      </c>
      <c r="H38" s="13">
        <f t="shared" si="0"/>
        <v>22.5</v>
      </c>
      <c r="I38" s="71"/>
      <c r="J38" s="71"/>
      <c r="K38" s="17"/>
      <c r="L38" s="91"/>
    </row>
    <row r="39" spans="1:12" ht="45" hidden="1" x14ac:dyDescent="0.25">
      <c r="A39" s="82"/>
      <c r="B39" s="14" t="s">
        <v>3</v>
      </c>
      <c r="C39" s="98" t="s">
        <v>474</v>
      </c>
      <c r="D39" s="272"/>
      <c r="E39" s="272"/>
      <c r="F39" s="6">
        <v>120</v>
      </c>
      <c r="G39" s="6">
        <v>240</v>
      </c>
      <c r="H39" s="13">
        <f t="shared" si="0"/>
        <v>180</v>
      </c>
      <c r="I39" s="71"/>
      <c r="J39" s="71"/>
      <c r="K39" s="17"/>
      <c r="L39" s="91"/>
    </row>
    <row r="40" spans="1:12" ht="107.25" customHeight="1" x14ac:dyDescent="0.25">
      <c r="A40" s="237">
        <v>5</v>
      </c>
      <c r="B40" s="274" t="s">
        <v>473</v>
      </c>
      <c r="C40" s="274"/>
      <c r="D40" s="275" t="s">
        <v>6</v>
      </c>
      <c r="E40" s="272"/>
      <c r="F40" s="13">
        <f>SUM(F41:F45)</f>
        <v>350</v>
      </c>
      <c r="G40" s="13">
        <f>SUM(G41:G45)</f>
        <v>700</v>
      </c>
      <c r="H40" s="13">
        <f t="shared" si="0"/>
        <v>525</v>
      </c>
      <c r="I40" s="13">
        <v>72000</v>
      </c>
      <c r="J40" s="13">
        <v>2</v>
      </c>
      <c r="K40" s="17">
        <f>(J40*H40)/I40</f>
        <v>1.4583333333333334E-2</v>
      </c>
      <c r="L40" s="241" t="s">
        <v>472</v>
      </c>
    </row>
    <row r="41" spans="1:12" ht="60" hidden="1" x14ac:dyDescent="0.25">
      <c r="A41" s="82"/>
      <c r="B41" s="14" t="s">
        <v>3</v>
      </c>
      <c r="C41" s="98" t="s">
        <v>471</v>
      </c>
      <c r="D41" s="272"/>
      <c r="E41" s="272"/>
      <c r="F41" s="6">
        <v>150</v>
      </c>
      <c r="G41" s="6">
        <v>300</v>
      </c>
      <c r="H41" s="13">
        <f t="shared" si="0"/>
        <v>225</v>
      </c>
      <c r="I41" s="71"/>
      <c r="J41" s="71"/>
      <c r="K41" s="17"/>
      <c r="L41" s="91"/>
    </row>
    <row r="42" spans="1:12" ht="60" hidden="1" x14ac:dyDescent="0.25">
      <c r="A42" s="82"/>
      <c r="B42" s="14" t="s">
        <v>3</v>
      </c>
      <c r="C42" s="98" t="s">
        <v>470</v>
      </c>
      <c r="D42" s="272"/>
      <c r="E42" s="272"/>
      <c r="F42" s="6">
        <v>5</v>
      </c>
      <c r="G42" s="6">
        <v>10</v>
      </c>
      <c r="H42" s="13">
        <f t="shared" si="0"/>
        <v>7.5</v>
      </c>
      <c r="I42" s="71"/>
      <c r="J42" s="71"/>
      <c r="K42" s="17"/>
      <c r="L42" s="91"/>
    </row>
    <row r="43" spans="1:12" ht="30" hidden="1" x14ac:dyDescent="0.25">
      <c r="A43" s="81"/>
      <c r="B43" s="46" t="s">
        <v>3</v>
      </c>
      <c r="C43" s="104" t="s">
        <v>469</v>
      </c>
      <c r="D43" s="273"/>
      <c r="E43" s="273"/>
      <c r="F43" s="52">
        <v>120</v>
      </c>
      <c r="G43" s="52">
        <v>240</v>
      </c>
      <c r="H43" s="48">
        <f t="shared" si="0"/>
        <v>180</v>
      </c>
      <c r="I43" s="49"/>
      <c r="J43" s="49"/>
      <c r="K43" s="102"/>
      <c r="L43" s="92"/>
    </row>
    <row r="44" spans="1:12" ht="45" hidden="1" x14ac:dyDescent="0.25">
      <c r="A44" s="82"/>
      <c r="B44" s="14" t="s">
        <v>3</v>
      </c>
      <c r="C44" s="98" t="s">
        <v>468</v>
      </c>
      <c r="D44" s="272"/>
      <c r="E44" s="272"/>
      <c r="F44" s="6">
        <v>15</v>
      </c>
      <c r="G44" s="6">
        <v>30</v>
      </c>
      <c r="H44" s="13">
        <f t="shared" si="0"/>
        <v>22.5</v>
      </c>
      <c r="I44" s="71"/>
      <c r="J44" s="71"/>
      <c r="K44" s="17"/>
      <c r="L44" s="91"/>
    </row>
    <row r="45" spans="1:12" ht="61.5" hidden="1" customHeight="1" x14ac:dyDescent="0.25">
      <c r="A45" s="82"/>
      <c r="B45" s="14" t="s">
        <v>3</v>
      </c>
      <c r="C45" s="98" t="s">
        <v>467</v>
      </c>
      <c r="D45" s="272"/>
      <c r="E45" s="272"/>
      <c r="F45" s="6">
        <v>60</v>
      </c>
      <c r="G45" s="6">
        <v>120</v>
      </c>
      <c r="H45" s="13">
        <f t="shared" si="0"/>
        <v>90</v>
      </c>
      <c r="I45" s="71"/>
      <c r="J45" s="71"/>
      <c r="K45" s="17"/>
      <c r="L45" s="91"/>
    </row>
    <row r="46" spans="1:12" ht="109.5" customHeight="1" x14ac:dyDescent="0.25">
      <c r="A46" s="82">
        <v>6</v>
      </c>
      <c r="B46" s="274" t="s">
        <v>466</v>
      </c>
      <c r="C46" s="274"/>
      <c r="D46" s="275" t="s">
        <v>168</v>
      </c>
      <c r="E46" s="272"/>
      <c r="F46" s="13">
        <f>SUM(F47:F53)</f>
        <v>116</v>
      </c>
      <c r="G46" s="13">
        <f>SUM(G47:G53)</f>
        <v>232</v>
      </c>
      <c r="H46" s="13">
        <f t="shared" si="0"/>
        <v>174</v>
      </c>
      <c r="I46" s="13">
        <v>72000</v>
      </c>
      <c r="J46" s="13">
        <v>4</v>
      </c>
      <c r="K46" s="17">
        <f>(J46*H46)/I46</f>
        <v>9.6666666666666672E-3</v>
      </c>
      <c r="L46" s="91"/>
    </row>
    <row r="47" spans="1:12" ht="75" hidden="1" x14ac:dyDescent="0.25">
      <c r="A47" s="81"/>
      <c r="B47" s="46" t="s">
        <v>3</v>
      </c>
      <c r="C47" s="104" t="s">
        <v>465</v>
      </c>
      <c r="D47" s="273"/>
      <c r="E47" s="273"/>
      <c r="F47" s="52">
        <v>90</v>
      </c>
      <c r="G47" s="52">
        <v>180</v>
      </c>
      <c r="H47" s="48">
        <f t="shared" si="0"/>
        <v>135</v>
      </c>
      <c r="I47" s="49"/>
      <c r="J47" s="49"/>
      <c r="K47" s="102"/>
      <c r="L47" s="92"/>
    </row>
    <row r="48" spans="1:12" ht="90" hidden="1" x14ac:dyDescent="0.25">
      <c r="A48" s="82"/>
      <c r="B48" s="14" t="s">
        <v>3</v>
      </c>
      <c r="C48" s="98" t="s">
        <v>464</v>
      </c>
      <c r="D48" s="272"/>
      <c r="E48" s="272"/>
      <c r="F48" s="6">
        <v>5</v>
      </c>
      <c r="G48" s="6">
        <v>10</v>
      </c>
      <c r="H48" s="13">
        <f t="shared" si="0"/>
        <v>7.5</v>
      </c>
      <c r="I48" s="71"/>
      <c r="J48" s="71"/>
      <c r="K48" s="17"/>
      <c r="L48" s="91"/>
    </row>
    <row r="49" spans="1:12" ht="60" hidden="1" x14ac:dyDescent="0.25">
      <c r="A49" s="82"/>
      <c r="B49" s="14" t="s">
        <v>3</v>
      </c>
      <c r="C49" s="98" t="s">
        <v>463</v>
      </c>
      <c r="D49" s="272"/>
      <c r="E49" s="272"/>
      <c r="F49" s="6">
        <v>1</v>
      </c>
      <c r="G49" s="6">
        <v>2</v>
      </c>
      <c r="H49" s="13">
        <f t="shared" si="0"/>
        <v>1.5</v>
      </c>
      <c r="I49" s="71"/>
      <c r="J49" s="71"/>
      <c r="K49" s="17"/>
      <c r="L49" s="91"/>
    </row>
    <row r="50" spans="1:12" ht="60" hidden="1" x14ac:dyDescent="0.25">
      <c r="A50" s="82"/>
      <c r="B50" s="14" t="s">
        <v>3</v>
      </c>
      <c r="C50" s="98" t="s">
        <v>462</v>
      </c>
      <c r="D50" s="272"/>
      <c r="E50" s="272"/>
      <c r="F50" s="6">
        <v>5</v>
      </c>
      <c r="G50" s="6">
        <v>10</v>
      </c>
      <c r="H50" s="13">
        <f t="shared" si="0"/>
        <v>7.5</v>
      </c>
      <c r="I50" s="71"/>
      <c r="J50" s="71"/>
      <c r="K50" s="17"/>
      <c r="L50" s="91"/>
    </row>
    <row r="51" spans="1:12" ht="45" hidden="1" x14ac:dyDescent="0.25">
      <c r="A51" s="82"/>
      <c r="B51" s="14" t="s">
        <v>3</v>
      </c>
      <c r="C51" s="98" t="s">
        <v>461</v>
      </c>
      <c r="D51" s="272"/>
      <c r="E51" s="272"/>
      <c r="F51" s="6">
        <v>5</v>
      </c>
      <c r="G51" s="6">
        <v>10</v>
      </c>
      <c r="H51" s="13">
        <f t="shared" si="0"/>
        <v>7.5</v>
      </c>
      <c r="I51" s="71"/>
      <c r="J51" s="71"/>
      <c r="K51" s="17"/>
      <c r="L51" s="91"/>
    </row>
    <row r="52" spans="1:12" ht="75" hidden="1" x14ac:dyDescent="0.25">
      <c r="A52" s="81"/>
      <c r="B52" s="46" t="s">
        <v>3</v>
      </c>
      <c r="C52" s="104" t="s">
        <v>460</v>
      </c>
      <c r="D52" s="273"/>
      <c r="E52" s="273"/>
      <c r="F52" s="52">
        <v>5</v>
      </c>
      <c r="G52" s="52">
        <v>10</v>
      </c>
      <c r="H52" s="48">
        <f t="shared" si="0"/>
        <v>7.5</v>
      </c>
      <c r="I52" s="49"/>
      <c r="J52" s="49"/>
      <c r="K52" s="102"/>
      <c r="L52" s="92"/>
    </row>
    <row r="53" spans="1:12" ht="75" hidden="1" x14ac:dyDescent="0.25">
      <c r="A53" s="82"/>
      <c r="B53" s="14" t="s">
        <v>3</v>
      </c>
      <c r="C53" s="98" t="s">
        <v>459</v>
      </c>
      <c r="D53" s="272"/>
      <c r="E53" s="272"/>
      <c r="F53" s="6">
        <v>5</v>
      </c>
      <c r="G53" s="6">
        <v>10</v>
      </c>
      <c r="H53" s="13">
        <f t="shared" si="0"/>
        <v>7.5</v>
      </c>
      <c r="I53" s="71"/>
      <c r="J53" s="71"/>
      <c r="K53" s="17"/>
      <c r="L53" s="91"/>
    </row>
    <row r="54" spans="1:12" ht="63" customHeight="1" x14ac:dyDescent="0.25">
      <c r="A54" s="82">
        <v>7</v>
      </c>
      <c r="B54" s="297" t="s">
        <v>458</v>
      </c>
      <c r="C54" s="297"/>
      <c r="D54" s="275" t="s">
        <v>140</v>
      </c>
      <c r="E54" s="272"/>
      <c r="F54" s="13">
        <f>SUM(F55:F59)</f>
        <v>995</v>
      </c>
      <c r="G54" s="13">
        <f>SUM(G55:G59)</f>
        <v>1990</v>
      </c>
      <c r="H54" s="13">
        <f t="shared" si="0"/>
        <v>1492.5</v>
      </c>
      <c r="I54" s="13">
        <v>6000</v>
      </c>
      <c r="J54" s="13">
        <v>2</v>
      </c>
      <c r="K54" s="17">
        <f>(J54*H54)/I54</f>
        <v>0.4975</v>
      </c>
      <c r="L54" s="91"/>
    </row>
    <row r="55" spans="1:12" ht="75" hidden="1" x14ac:dyDescent="0.25">
      <c r="A55" s="82"/>
      <c r="B55" s="14" t="s">
        <v>3</v>
      </c>
      <c r="C55" s="98" t="s">
        <v>457</v>
      </c>
      <c r="D55" s="272"/>
      <c r="E55" s="272"/>
      <c r="F55" s="6">
        <v>30</v>
      </c>
      <c r="G55" s="6">
        <v>60</v>
      </c>
      <c r="H55" s="13"/>
      <c r="I55" s="71"/>
      <c r="J55" s="71"/>
      <c r="K55" s="17"/>
      <c r="L55" s="91"/>
    </row>
    <row r="56" spans="1:12" ht="49.5" hidden="1" customHeight="1" x14ac:dyDescent="0.25">
      <c r="A56" s="82"/>
      <c r="B56" s="14" t="s">
        <v>3</v>
      </c>
      <c r="C56" s="98" t="s">
        <v>456</v>
      </c>
      <c r="D56" s="272"/>
      <c r="E56" s="272"/>
      <c r="F56" s="6">
        <v>60</v>
      </c>
      <c r="G56" s="6">
        <v>120</v>
      </c>
      <c r="H56" s="13"/>
      <c r="I56" s="71"/>
      <c r="J56" s="71"/>
      <c r="K56" s="17"/>
      <c r="L56" s="91"/>
    </row>
    <row r="57" spans="1:12" ht="60.95" hidden="1" customHeight="1" x14ac:dyDescent="0.25">
      <c r="A57" s="81"/>
      <c r="B57" s="46" t="s">
        <v>3</v>
      </c>
      <c r="C57" s="104" t="s">
        <v>455</v>
      </c>
      <c r="D57" s="273"/>
      <c r="E57" s="273"/>
      <c r="F57" s="52">
        <v>600</v>
      </c>
      <c r="G57" s="52">
        <v>1200</v>
      </c>
      <c r="H57" s="48"/>
      <c r="I57" s="49"/>
      <c r="J57" s="49"/>
      <c r="K57" s="102"/>
      <c r="L57" s="92"/>
    </row>
    <row r="58" spans="1:12" ht="48" hidden="1" customHeight="1" x14ac:dyDescent="0.25">
      <c r="A58" s="82"/>
      <c r="B58" s="14" t="s">
        <v>3</v>
      </c>
      <c r="C58" s="98" t="s">
        <v>454</v>
      </c>
      <c r="D58" s="272"/>
      <c r="E58" s="272"/>
      <c r="F58" s="6">
        <v>300</v>
      </c>
      <c r="G58" s="6">
        <v>600</v>
      </c>
      <c r="H58" s="13"/>
      <c r="I58" s="71"/>
      <c r="J58" s="71"/>
      <c r="K58" s="17"/>
      <c r="L58" s="91"/>
    </row>
    <row r="59" spans="1:12" ht="75" hidden="1" x14ac:dyDescent="0.25">
      <c r="A59" s="82"/>
      <c r="B59" s="14" t="s">
        <v>3</v>
      </c>
      <c r="C59" s="98" t="s">
        <v>453</v>
      </c>
      <c r="D59" s="272"/>
      <c r="E59" s="272"/>
      <c r="F59" s="6">
        <v>5</v>
      </c>
      <c r="G59" s="6">
        <v>10</v>
      </c>
      <c r="H59" s="13"/>
      <c r="I59" s="71"/>
      <c r="J59" s="71"/>
      <c r="K59" s="17"/>
      <c r="L59" s="91"/>
    </row>
    <row r="60" spans="1:12" ht="65.099999999999994" customHeight="1" x14ac:dyDescent="0.25">
      <c r="A60" s="183">
        <v>8</v>
      </c>
      <c r="B60" s="303" t="s">
        <v>82</v>
      </c>
      <c r="C60" s="303"/>
      <c r="D60" s="304" t="s">
        <v>6</v>
      </c>
      <c r="E60" s="273"/>
      <c r="F60" s="48">
        <f>SUM(F61:F63)</f>
        <v>135</v>
      </c>
      <c r="G60" s="48">
        <f>SUM(G61:G63)</f>
        <v>270</v>
      </c>
      <c r="H60" s="48">
        <f t="shared" si="0"/>
        <v>202.5</v>
      </c>
      <c r="I60" s="48">
        <v>6000</v>
      </c>
      <c r="J60" s="48">
        <v>1</v>
      </c>
      <c r="K60" s="102">
        <f>(J60*H60)/I60</f>
        <v>3.3750000000000002E-2</v>
      </c>
      <c r="L60" s="192"/>
    </row>
    <row r="61" spans="1:12" hidden="1" x14ac:dyDescent="0.25">
      <c r="A61" s="82"/>
      <c r="B61" s="14" t="s">
        <v>3</v>
      </c>
      <c r="C61" s="93" t="s">
        <v>10</v>
      </c>
      <c r="D61" s="272"/>
      <c r="E61" s="272"/>
      <c r="F61" s="6">
        <v>60</v>
      </c>
      <c r="G61" s="6">
        <v>120</v>
      </c>
      <c r="H61" s="13">
        <f t="shared" si="0"/>
        <v>90</v>
      </c>
      <c r="I61" s="71"/>
      <c r="J61" s="71"/>
      <c r="K61" s="17"/>
      <c r="L61" s="91"/>
    </row>
    <row r="62" spans="1:12" hidden="1" x14ac:dyDescent="0.25">
      <c r="A62" s="82"/>
      <c r="B62" s="14" t="s">
        <v>3</v>
      </c>
      <c r="C62" s="93" t="s">
        <v>9</v>
      </c>
      <c r="D62" s="272"/>
      <c r="E62" s="272"/>
      <c r="F62" s="6">
        <v>60</v>
      </c>
      <c r="G62" s="6">
        <v>120</v>
      </c>
      <c r="H62" s="13">
        <f t="shared" si="0"/>
        <v>90</v>
      </c>
      <c r="I62" s="71"/>
      <c r="J62" s="71"/>
      <c r="K62" s="17"/>
      <c r="L62" s="91"/>
    </row>
    <row r="63" spans="1:12" ht="30" hidden="1" x14ac:dyDescent="0.25">
      <c r="A63" s="82"/>
      <c r="B63" s="14" t="s">
        <v>3</v>
      </c>
      <c r="C63" s="93" t="s">
        <v>8</v>
      </c>
      <c r="D63" s="272"/>
      <c r="E63" s="272"/>
      <c r="F63" s="6">
        <v>15</v>
      </c>
      <c r="G63" s="6">
        <v>30</v>
      </c>
      <c r="H63" s="13">
        <f t="shared" si="0"/>
        <v>22.5</v>
      </c>
      <c r="I63" s="71"/>
      <c r="J63" s="71"/>
      <c r="K63" s="17"/>
      <c r="L63" s="91"/>
    </row>
    <row r="64" spans="1:12" ht="90" x14ac:dyDescent="0.25">
      <c r="A64" s="237">
        <v>9</v>
      </c>
      <c r="B64" s="274" t="s">
        <v>7</v>
      </c>
      <c r="C64" s="274"/>
      <c r="D64" s="275" t="s">
        <v>6</v>
      </c>
      <c r="E64" s="272"/>
      <c r="F64" s="13">
        <f>SUM(F65:F67)</f>
        <v>80</v>
      </c>
      <c r="G64" s="13">
        <f>SUM(G65:G67)</f>
        <v>490</v>
      </c>
      <c r="H64" s="13">
        <f t="shared" si="0"/>
        <v>285</v>
      </c>
      <c r="I64" s="13">
        <v>72000</v>
      </c>
      <c r="J64" s="13">
        <v>6</v>
      </c>
      <c r="K64" s="17">
        <f>(J64*H64)/I64</f>
        <v>2.375E-2</v>
      </c>
      <c r="L64" s="241" t="s">
        <v>452</v>
      </c>
    </row>
    <row r="65" spans="1:12" hidden="1" x14ac:dyDescent="0.25">
      <c r="A65" s="82"/>
      <c r="B65" s="14" t="s">
        <v>3</v>
      </c>
      <c r="C65" s="93" t="s">
        <v>144</v>
      </c>
      <c r="D65" s="272"/>
      <c r="E65" s="272"/>
      <c r="F65" s="6">
        <v>5</v>
      </c>
      <c r="G65" s="6">
        <v>10</v>
      </c>
      <c r="H65" s="13">
        <f t="shared" si="0"/>
        <v>7.5</v>
      </c>
      <c r="I65" s="71"/>
      <c r="J65" s="71"/>
      <c r="K65" s="17"/>
      <c r="L65" s="91"/>
    </row>
    <row r="66" spans="1:12" hidden="1" x14ac:dyDescent="0.25">
      <c r="A66" s="82"/>
      <c r="B66" s="14" t="s">
        <v>3</v>
      </c>
      <c r="C66" s="93" t="s">
        <v>143</v>
      </c>
      <c r="D66" s="272"/>
      <c r="E66" s="272"/>
      <c r="F66" s="6">
        <v>60</v>
      </c>
      <c r="G66" s="6">
        <v>450</v>
      </c>
      <c r="H66" s="13">
        <f t="shared" si="0"/>
        <v>255</v>
      </c>
      <c r="I66" s="71"/>
      <c r="J66" s="71"/>
      <c r="K66" s="17"/>
      <c r="L66" s="91"/>
    </row>
    <row r="67" spans="1:12" ht="33.75" hidden="1" customHeight="1" x14ac:dyDescent="0.25">
      <c r="A67" s="237"/>
      <c r="B67" s="14" t="s">
        <v>3</v>
      </c>
      <c r="C67" s="242" t="s">
        <v>2</v>
      </c>
      <c r="D67" s="272"/>
      <c r="E67" s="272"/>
      <c r="F67" s="6">
        <v>15</v>
      </c>
      <c r="G67" s="6">
        <v>30</v>
      </c>
      <c r="H67" s="13">
        <f t="shared" si="0"/>
        <v>22.5</v>
      </c>
      <c r="I67" s="71"/>
      <c r="J67" s="71"/>
      <c r="K67" s="17"/>
      <c r="L67" s="241"/>
    </row>
    <row r="68" spans="1:12" x14ac:dyDescent="0.25">
      <c r="A68" s="298" t="s">
        <v>1</v>
      </c>
      <c r="B68" s="298"/>
      <c r="C68" s="298"/>
      <c r="D68" s="298"/>
      <c r="E68" s="298"/>
      <c r="F68" s="298"/>
      <c r="G68" s="298"/>
      <c r="H68" s="298"/>
      <c r="I68" s="298"/>
      <c r="J68" s="298"/>
      <c r="K68" s="254">
        <f>SUM(K9:K67)</f>
        <v>1.3267499999999999</v>
      </c>
      <c r="L68" s="245"/>
    </row>
    <row r="69" spans="1:12" x14ac:dyDescent="0.25">
      <c r="A69" s="299" t="s">
        <v>0</v>
      </c>
      <c r="B69" s="299"/>
      <c r="C69" s="299"/>
      <c r="D69" s="299"/>
      <c r="E69" s="299"/>
      <c r="F69" s="299"/>
      <c r="G69" s="299"/>
      <c r="H69" s="299"/>
      <c r="I69" s="299"/>
      <c r="J69" s="299"/>
      <c r="K69" s="142">
        <f>ROUND(K68,0)</f>
        <v>1</v>
      </c>
      <c r="L69" s="45"/>
    </row>
  </sheetData>
  <mergeCells count="81">
    <mergeCell ref="A69:J69"/>
    <mergeCell ref="A68:J68"/>
    <mergeCell ref="D59:E59"/>
    <mergeCell ref="B60:C60"/>
    <mergeCell ref="D60:E60"/>
    <mergeCell ref="D61:E61"/>
    <mergeCell ref="D62:E62"/>
    <mergeCell ref="D63:E63"/>
    <mergeCell ref="B64:C64"/>
    <mergeCell ref="D64:E64"/>
    <mergeCell ref="D65:E65"/>
    <mergeCell ref="D66:E66"/>
    <mergeCell ref="D67:E67"/>
    <mergeCell ref="D58:E58"/>
    <mergeCell ref="D48:E48"/>
    <mergeCell ref="D49:E49"/>
    <mergeCell ref="D50:E50"/>
    <mergeCell ref="D51:E51"/>
    <mergeCell ref="D52:E52"/>
    <mergeCell ref="D53:E53"/>
    <mergeCell ref="B54:C54"/>
    <mergeCell ref="D54:E54"/>
    <mergeCell ref="D55:E55"/>
    <mergeCell ref="D56:E56"/>
    <mergeCell ref="D57:E57"/>
    <mergeCell ref="D47:E47"/>
    <mergeCell ref="D38:E38"/>
    <mergeCell ref="D39:E39"/>
    <mergeCell ref="B40:C40"/>
    <mergeCell ref="D40:E40"/>
    <mergeCell ref="D41:E41"/>
    <mergeCell ref="D42:E42"/>
    <mergeCell ref="D43:E43"/>
    <mergeCell ref="D44:E44"/>
    <mergeCell ref="D45:E45"/>
    <mergeCell ref="B46:C46"/>
    <mergeCell ref="D46:E46"/>
    <mergeCell ref="D37:E37"/>
    <mergeCell ref="D27:E27"/>
    <mergeCell ref="D28:E28"/>
    <mergeCell ref="D29:E29"/>
    <mergeCell ref="D30:E30"/>
    <mergeCell ref="D31:E31"/>
    <mergeCell ref="D32:E32"/>
    <mergeCell ref="B33:C33"/>
    <mergeCell ref="D33:E33"/>
    <mergeCell ref="D34:E34"/>
    <mergeCell ref="D35:E35"/>
    <mergeCell ref="D36:E36"/>
    <mergeCell ref="D26:E26"/>
    <mergeCell ref="B17:C17"/>
    <mergeCell ref="D17:E17"/>
    <mergeCell ref="D18:E18"/>
    <mergeCell ref="D19:E19"/>
    <mergeCell ref="D20:E20"/>
    <mergeCell ref="D21:E21"/>
    <mergeCell ref="D22:E22"/>
    <mergeCell ref="D23:E23"/>
    <mergeCell ref="D24:E24"/>
    <mergeCell ref="B25:C25"/>
    <mergeCell ref="D25:E25"/>
    <mergeCell ref="D16:E16"/>
    <mergeCell ref="B9:C9"/>
    <mergeCell ref="D9:E9"/>
    <mergeCell ref="D10:E10"/>
    <mergeCell ref="D11:E11"/>
    <mergeCell ref="D12:E12"/>
    <mergeCell ref="D13:E13"/>
    <mergeCell ref="D14:E14"/>
    <mergeCell ref="D15:E15"/>
    <mergeCell ref="E1:L1"/>
    <mergeCell ref="E2:L2"/>
    <mergeCell ref="E3:L5"/>
    <mergeCell ref="A7:A8"/>
    <mergeCell ref="B7:C8"/>
    <mergeCell ref="D7:E8"/>
    <mergeCell ref="F7:H7"/>
    <mergeCell ref="I7:I8"/>
    <mergeCell ref="J7:J8"/>
    <mergeCell ref="K7:K8"/>
    <mergeCell ref="L7:L8"/>
  </mergeCells>
  <printOptions horizontalCentered="1"/>
  <pageMargins left="1.5748031496062993" right="1.1811023622047245" top="1.1811023622047245" bottom="1.1811023622047245" header="1.1811023622047201" footer="0"/>
  <pageSetup paperSize="9" scale="58" firstPageNumber="143" fitToHeight="0" orientation="portrait" r:id="rId1"/>
  <headerFooter differentOddEven="1">
    <oddHeader>&amp;L&amp;P</oddHeader>
    <evenHeader>&amp;R&amp;P</even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5"/>
  <sheetViews>
    <sheetView view="pageBreakPreview" topLeftCell="A106" zoomScale="89" zoomScaleNormal="100" zoomScaleSheetLayoutView="89" workbookViewId="0">
      <selection activeCell="J156" sqref="J156"/>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95" t="s">
        <v>36</v>
      </c>
      <c r="C1" s="23" t="s">
        <v>35</v>
      </c>
      <c r="D1" s="23" t="s">
        <v>29</v>
      </c>
      <c r="E1" s="296" t="s">
        <v>142</v>
      </c>
      <c r="F1" s="296"/>
      <c r="G1" s="296"/>
      <c r="H1" s="71"/>
      <c r="I1" s="71"/>
      <c r="J1" s="71"/>
      <c r="K1" s="22"/>
      <c r="L1" s="23"/>
    </row>
    <row r="2" spans="1:12" x14ac:dyDescent="0.25">
      <c r="A2" s="23"/>
      <c r="B2" s="95" t="s">
        <v>33</v>
      </c>
      <c r="C2" s="23" t="s">
        <v>32</v>
      </c>
      <c r="D2" s="23" t="s">
        <v>29</v>
      </c>
      <c r="E2" s="296" t="s">
        <v>292</v>
      </c>
      <c r="F2" s="296"/>
      <c r="G2" s="296"/>
      <c r="H2" s="296"/>
      <c r="I2" s="296"/>
      <c r="J2" s="296"/>
      <c r="K2" s="296"/>
      <c r="L2" s="296"/>
    </row>
    <row r="3" spans="1:12" x14ac:dyDescent="0.25">
      <c r="A3" s="23"/>
      <c r="B3" s="95" t="s">
        <v>31</v>
      </c>
      <c r="C3" s="23" t="s">
        <v>30</v>
      </c>
      <c r="D3" s="23" t="s">
        <v>29</v>
      </c>
      <c r="E3" s="276" t="s">
        <v>141</v>
      </c>
      <c r="F3" s="276"/>
      <c r="G3" s="276"/>
      <c r="H3" s="276"/>
      <c r="I3" s="276"/>
      <c r="J3" s="276"/>
      <c r="K3" s="276"/>
      <c r="L3" s="276"/>
    </row>
    <row r="4" spans="1:12" x14ac:dyDescent="0.25">
      <c r="A4" s="94"/>
      <c r="B4" s="90"/>
      <c r="C4" s="90"/>
      <c r="D4" s="90"/>
      <c r="E4" s="276"/>
      <c r="F4" s="276"/>
      <c r="G4" s="276"/>
      <c r="H4" s="276"/>
      <c r="I4" s="276"/>
      <c r="J4" s="276"/>
      <c r="K4" s="276"/>
      <c r="L4" s="276"/>
    </row>
    <row r="5" spans="1:12" x14ac:dyDescent="0.25">
      <c r="A5" s="94"/>
      <c r="B5" s="90"/>
      <c r="C5" s="90"/>
      <c r="D5" s="90"/>
      <c r="E5" s="276"/>
      <c r="F5" s="276"/>
      <c r="G5" s="276"/>
      <c r="H5" s="276"/>
      <c r="I5" s="276"/>
      <c r="J5" s="276"/>
      <c r="K5" s="276"/>
      <c r="L5" s="276"/>
    </row>
    <row r="6" spans="1:12" ht="15.95" customHeight="1" x14ac:dyDescent="0.25">
      <c r="A6" s="72"/>
      <c r="B6" s="72"/>
      <c r="C6" s="72"/>
      <c r="D6" s="72"/>
      <c r="E6" s="95"/>
      <c r="F6" s="71"/>
      <c r="G6" s="71"/>
      <c r="H6" s="71"/>
      <c r="I6" s="71"/>
      <c r="J6" s="71"/>
      <c r="K6" s="22"/>
      <c r="L6" s="23"/>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89" t="s">
        <v>20</v>
      </c>
      <c r="G8" s="89" t="s">
        <v>19</v>
      </c>
      <c r="H8" s="89" t="s">
        <v>18</v>
      </c>
      <c r="I8" s="283"/>
      <c r="J8" s="283"/>
      <c r="K8" s="278"/>
      <c r="L8" s="278"/>
    </row>
    <row r="9" spans="1:12" ht="96" customHeight="1" x14ac:dyDescent="0.25">
      <c r="A9" s="99">
        <v>1</v>
      </c>
      <c r="B9" s="274" t="s">
        <v>451</v>
      </c>
      <c r="C9" s="274"/>
      <c r="D9" s="275" t="s">
        <v>140</v>
      </c>
      <c r="E9" s="272"/>
      <c r="F9" s="13">
        <f>SUM(F10:F17)</f>
        <v>2355</v>
      </c>
      <c r="G9" s="13">
        <f>SUM(G10:G17)</f>
        <v>4710</v>
      </c>
      <c r="H9" s="13">
        <f>AVERAGE(F9:G9)</f>
        <v>3532.5</v>
      </c>
      <c r="I9" s="13">
        <v>72000</v>
      </c>
      <c r="J9" s="13">
        <v>1</v>
      </c>
      <c r="K9" s="17">
        <f>(J9*H9)/I9</f>
        <v>4.9062500000000002E-2</v>
      </c>
      <c r="L9" s="84"/>
    </row>
    <row r="10" spans="1:12" ht="60" hidden="1" x14ac:dyDescent="0.25">
      <c r="A10" s="99"/>
      <c r="B10" s="14" t="s">
        <v>3</v>
      </c>
      <c r="C10" s="85" t="s">
        <v>450</v>
      </c>
      <c r="D10" s="272"/>
      <c r="E10" s="272"/>
      <c r="F10" s="6">
        <v>150</v>
      </c>
      <c r="G10" s="6">
        <v>300</v>
      </c>
      <c r="H10" s="13">
        <f t="shared" ref="H10:H73" si="0">AVERAGE(F10:G10)</f>
        <v>225</v>
      </c>
      <c r="I10" s="71"/>
      <c r="J10" s="71"/>
      <c r="K10" s="12"/>
      <c r="L10" s="84"/>
    </row>
    <row r="11" spans="1:12" ht="67.5" hidden="1" customHeight="1" x14ac:dyDescent="0.25">
      <c r="A11" s="45"/>
      <c r="B11" s="46" t="s">
        <v>3</v>
      </c>
      <c r="C11" s="113" t="s">
        <v>449</v>
      </c>
      <c r="D11" s="273"/>
      <c r="E11" s="273"/>
      <c r="F11" s="52">
        <v>15</v>
      </c>
      <c r="G11" s="52">
        <v>30</v>
      </c>
      <c r="H11" s="48">
        <f t="shared" si="0"/>
        <v>22.5</v>
      </c>
      <c r="I11" s="49"/>
      <c r="J11" s="49"/>
      <c r="K11" s="51"/>
      <c r="L11" s="88"/>
    </row>
    <row r="12" spans="1:12" ht="90" hidden="1" x14ac:dyDescent="0.25">
      <c r="A12" s="99"/>
      <c r="B12" s="14" t="s">
        <v>3</v>
      </c>
      <c r="C12" s="85" t="s">
        <v>448</v>
      </c>
      <c r="D12" s="272"/>
      <c r="E12" s="272"/>
      <c r="F12" s="6">
        <v>900</v>
      </c>
      <c r="G12" s="6">
        <v>1800</v>
      </c>
      <c r="H12" s="13">
        <f t="shared" si="0"/>
        <v>1350</v>
      </c>
      <c r="I12" s="71"/>
      <c r="J12" s="71"/>
      <c r="K12" s="12"/>
      <c r="L12" s="91" t="s">
        <v>447</v>
      </c>
    </row>
    <row r="13" spans="1:12" ht="45" hidden="1" x14ac:dyDescent="0.25">
      <c r="A13" s="99"/>
      <c r="B13" s="14" t="s">
        <v>3</v>
      </c>
      <c r="C13" s="85" t="s">
        <v>446</v>
      </c>
      <c r="D13" s="272"/>
      <c r="E13" s="272"/>
      <c r="F13" s="6">
        <v>150</v>
      </c>
      <c r="G13" s="6">
        <v>300</v>
      </c>
      <c r="H13" s="13">
        <f t="shared" si="0"/>
        <v>225</v>
      </c>
      <c r="I13" s="71"/>
      <c r="J13" s="71"/>
      <c r="K13" s="12"/>
      <c r="L13" s="84"/>
    </row>
    <row r="14" spans="1:12" ht="150" hidden="1" x14ac:dyDescent="0.25">
      <c r="A14" s="99"/>
      <c r="B14" s="14" t="s">
        <v>3</v>
      </c>
      <c r="C14" s="85" t="s">
        <v>445</v>
      </c>
      <c r="D14" s="272"/>
      <c r="E14" s="272"/>
      <c r="F14" s="6">
        <v>900</v>
      </c>
      <c r="G14" s="6">
        <v>1800</v>
      </c>
      <c r="H14" s="13">
        <f t="shared" si="0"/>
        <v>1350</v>
      </c>
      <c r="I14" s="71"/>
      <c r="J14" s="71"/>
      <c r="K14" s="12"/>
      <c r="L14" s="91" t="s">
        <v>444</v>
      </c>
    </row>
    <row r="15" spans="1:12" ht="45.95" hidden="1" customHeight="1" x14ac:dyDescent="0.25">
      <c r="A15" s="45"/>
      <c r="B15" s="86" t="s">
        <v>3</v>
      </c>
      <c r="C15" s="134" t="s">
        <v>443</v>
      </c>
      <c r="D15" s="273"/>
      <c r="E15" s="273"/>
      <c r="F15" s="52">
        <v>30</v>
      </c>
      <c r="G15" s="52">
        <v>60</v>
      </c>
      <c r="H15" s="48">
        <f t="shared" si="0"/>
        <v>45</v>
      </c>
      <c r="I15" s="49"/>
      <c r="J15" s="49"/>
      <c r="K15" s="51"/>
      <c r="L15" s="88"/>
    </row>
    <row r="16" spans="1:12" ht="45" hidden="1" x14ac:dyDescent="0.25">
      <c r="A16" s="99"/>
      <c r="B16" s="95" t="s">
        <v>3</v>
      </c>
      <c r="C16" s="7" t="s">
        <v>442</v>
      </c>
      <c r="D16" s="272"/>
      <c r="E16" s="272"/>
      <c r="F16" s="6">
        <v>150</v>
      </c>
      <c r="G16" s="6">
        <v>300</v>
      </c>
      <c r="H16" s="13">
        <f t="shared" si="0"/>
        <v>225</v>
      </c>
      <c r="I16" s="71"/>
      <c r="J16" s="71"/>
      <c r="K16" s="12"/>
      <c r="L16" s="84" t="s">
        <v>441</v>
      </c>
    </row>
    <row r="17" spans="1:12" ht="60" hidden="1" x14ac:dyDescent="0.25">
      <c r="A17" s="99"/>
      <c r="B17" s="14" t="s">
        <v>3</v>
      </c>
      <c r="C17" s="85" t="s">
        <v>440</v>
      </c>
      <c r="D17" s="272"/>
      <c r="E17" s="272"/>
      <c r="F17" s="6">
        <v>60</v>
      </c>
      <c r="G17" s="6">
        <v>120</v>
      </c>
      <c r="H17" s="13">
        <f t="shared" si="0"/>
        <v>90</v>
      </c>
      <c r="I17" s="71"/>
      <c r="J17" s="71"/>
      <c r="K17" s="12"/>
      <c r="L17" s="84"/>
    </row>
    <row r="18" spans="1:12" ht="79.5" customHeight="1" x14ac:dyDescent="0.25">
      <c r="A18" s="245">
        <v>2</v>
      </c>
      <c r="B18" s="274" t="s">
        <v>439</v>
      </c>
      <c r="C18" s="274"/>
      <c r="D18" s="272" t="s">
        <v>140</v>
      </c>
      <c r="E18" s="272"/>
      <c r="F18" s="13">
        <f>SUM(F19:F26)</f>
        <v>1755</v>
      </c>
      <c r="G18" s="13">
        <f>SUM(G19:G26)</f>
        <v>3510</v>
      </c>
      <c r="H18" s="13">
        <f t="shared" si="0"/>
        <v>2632.5</v>
      </c>
      <c r="I18" s="13">
        <v>72000</v>
      </c>
      <c r="J18" s="13">
        <v>1</v>
      </c>
      <c r="K18" s="17">
        <f>(J18*H18)/I18</f>
        <v>3.6562499999999998E-2</v>
      </c>
      <c r="L18" s="238"/>
    </row>
    <row r="19" spans="1:12" ht="45" hidden="1" x14ac:dyDescent="0.25">
      <c r="A19" s="99"/>
      <c r="B19" s="14" t="s">
        <v>3</v>
      </c>
      <c r="C19" s="85" t="s">
        <v>438</v>
      </c>
      <c r="D19" s="272"/>
      <c r="E19" s="272"/>
      <c r="F19" s="6">
        <v>150</v>
      </c>
      <c r="G19" s="6">
        <v>300</v>
      </c>
      <c r="H19" s="13">
        <f t="shared" si="0"/>
        <v>225</v>
      </c>
      <c r="I19" s="71"/>
      <c r="J19" s="71"/>
      <c r="K19" s="12"/>
      <c r="L19" s="84"/>
    </row>
    <row r="20" spans="1:12" ht="60" hidden="1" x14ac:dyDescent="0.25">
      <c r="A20" s="99"/>
      <c r="B20" s="14" t="s">
        <v>3</v>
      </c>
      <c r="C20" s="85" t="s">
        <v>437</v>
      </c>
      <c r="D20" s="272"/>
      <c r="E20" s="272"/>
      <c r="F20" s="6">
        <v>45</v>
      </c>
      <c r="G20" s="6">
        <v>90</v>
      </c>
      <c r="H20" s="13">
        <f t="shared" si="0"/>
        <v>67.5</v>
      </c>
      <c r="I20" s="71"/>
      <c r="J20" s="71"/>
      <c r="K20" s="12"/>
      <c r="L20" s="84"/>
    </row>
    <row r="21" spans="1:12" ht="45" hidden="1" x14ac:dyDescent="0.25">
      <c r="A21" s="45"/>
      <c r="B21" s="46" t="s">
        <v>3</v>
      </c>
      <c r="C21" s="113" t="s">
        <v>436</v>
      </c>
      <c r="D21" s="273"/>
      <c r="E21" s="273"/>
      <c r="F21" s="52">
        <v>300</v>
      </c>
      <c r="G21" s="52">
        <v>600</v>
      </c>
      <c r="H21" s="48">
        <f t="shared" si="0"/>
        <v>450</v>
      </c>
      <c r="I21" s="49"/>
      <c r="J21" s="49"/>
      <c r="K21" s="51"/>
      <c r="L21" s="88"/>
    </row>
    <row r="22" spans="1:12" ht="30" hidden="1" x14ac:dyDescent="0.25">
      <c r="A22" s="99"/>
      <c r="B22" s="14" t="s">
        <v>3</v>
      </c>
      <c r="C22" s="85" t="s">
        <v>435</v>
      </c>
      <c r="D22" s="272"/>
      <c r="E22" s="272"/>
      <c r="F22" s="6">
        <v>150</v>
      </c>
      <c r="G22" s="6">
        <v>300</v>
      </c>
      <c r="H22" s="13">
        <f t="shared" si="0"/>
        <v>225</v>
      </c>
      <c r="I22" s="71"/>
      <c r="J22" s="71"/>
      <c r="K22" s="12"/>
      <c r="L22" s="84"/>
    </row>
    <row r="23" spans="1:12" ht="50.25" hidden="1" customHeight="1" x14ac:dyDescent="0.25">
      <c r="A23" s="99"/>
      <c r="B23" s="14" t="s">
        <v>3</v>
      </c>
      <c r="C23" s="85" t="s">
        <v>434</v>
      </c>
      <c r="D23" s="272"/>
      <c r="E23" s="272"/>
      <c r="F23" s="6">
        <v>600</v>
      </c>
      <c r="G23" s="6">
        <v>1200</v>
      </c>
      <c r="H23" s="13">
        <f t="shared" si="0"/>
        <v>900</v>
      </c>
      <c r="I23" s="71"/>
      <c r="J23" s="71"/>
      <c r="K23" s="12"/>
      <c r="L23" s="84"/>
    </row>
    <row r="24" spans="1:12" ht="45" hidden="1" x14ac:dyDescent="0.25">
      <c r="A24" s="99"/>
      <c r="B24" s="14" t="s">
        <v>3</v>
      </c>
      <c r="C24" s="99" t="s">
        <v>433</v>
      </c>
      <c r="D24" s="272"/>
      <c r="E24" s="272"/>
      <c r="F24" s="6">
        <v>300</v>
      </c>
      <c r="G24" s="6">
        <v>600</v>
      </c>
      <c r="H24" s="13">
        <f t="shared" si="0"/>
        <v>450</v>
      </c>
      <c r="I24" s="71"/>
      <c r="J24" s="71"/>
      <c r="K24" s="12"/>
      <c r="L24" s="84"/>
    </row>
    <row r="25" spans="1:12" ht="30" hidden="1" x14ac:dyDescent="0.25">
      <c r="A25" s="99"/>
      <c r="B25" s="14" t="s">
        <v>3</v>
      </c>
      <c r="C25" s="99" t="s">
        <v>432</v>
      </c>
      <c r="D25" s="272"/>
      <c r="E25" s="272"/>
      <c r="F25" s="6">
        <v>150</v>
      </c>
      <c r="G25" s="6">
        <v>300</v>
      </c>
      <c r="H25" s="13">
        <f t="shared" si="0"/>
        <v>225</v>
      </c>
      <c r="I25" s="71"/>
      <c r="J25" s="71"/>
      <c r="K25" s="12"/>
      <c r="L25" s="84"/>
    </row>
    <row r="26" spans="1:12" ht="60" hidden="1" x14ac:dyDescent="0.25">
      <c r="A26" s="245"/>
      <c r="B26" s="14" t="s">
        <v>3</v>
      </c>
      <c r="C26" s="239" t="s">
        <v>431</v>
      </c>
      <c r="D26" s="272"/>
      <c r="E26" s="272"/>
      <c r="F26" s="6">
        <v>60</v>
      </c>
      <c r="G26" s="6">
        <v>120</v>
      </c>
      <c r="H26" s="13">
        <f t="shared" si="0"/>
        <v>90</v>
      </c>
      <c r="I26" s="71"/>
      <c r="J26" s="71"/>
      <c r="K26" s="12"/>
      <c r="L26" s="238"/>
    </row>
    <row r="27" spans="1:12" ht="157.5" customHeight="1" x14ac:dyDescent="0.25">
      <c r="A27" s="245">
        <v>3</v>
      </c>
      <c r="B27" s="276" t="s">
        <v>430</v>
      </c>
      <c r="C27" s="276"/>
      <c r="D27" s="272" t="s">
        <v>6</v>
      </c>
      <c r="E27" s="272"/>
      <c r="F27" s="13">
        <f>SUM(F28:F34)</f>
        <v>4425</v>
      </c>
      <c r="G27" s="13">
        <f>SUM(G28:G34)</f>
        <v>8850</v>
      </c>
      <c r="H27" s="13">
        <f t="shared" si="0"/>
        <v>6637.5</v>
      </c>
      <c r="I27" s="13">
        <v>72000</v>
      </c>
      <c r="J27" s="13">
        <v>2</v>
      </c>
      <c r="K27" s="17">
        <f>(J27*H27)/I27</f>
        <v>0.18437500000000001</v>
      </c>
      <c r="L27" s="246" t="s">
        <v>429</v>
      </c>
    </row>
    <row r="28" spans="1:12" ht="60" hidden="1" x14ac:dyDescent="0.25">
      <c r="A28" s="99"/>
      <c r="B28" s="14" t="s">
        <v>3</v>
      </c>
      <c r="C28" s="85" t="s">
        <v>139</v>
      </c>
      <c r="D28" s="272"/>
      <c r="E28" s="272"/>
      <c r="F28" s="6">
        <v>150</v>
      </c>
      <c r="G28" s="6">
        <v>300</v>
      </c>
      <c r="H28" s="13">
        <f t="shared" si="0"/>
        <v>225</v>
      </c>
      <c r="I28" s="71"/>
      <c r="J28" s="71"/>
      <c r="K28" s="12"/>
      <c r="L28" s="84"/>
    </row>
    <row r="29" spans="1:12" ht="75" hidden="1" x14ac:dyDescent="0.25">
      <c r="A29" s="99"/>
      <c r="B29" s="14" t="s">
        <v>3</v>
      </c>
      <c r="C29" s="85" t="s">
        <v>428</v>
      </c>
      <c r="D29" s="272"/>
      <c r="E29" s="272"/>
      <c r="F29" s="6">
        <v>15</v>
      </c>
      <c r="G29" s="6">
        <v>30</v>
      </c>
      <c r="H29" s="13">
        <f t="shared" si="0"/>
        <v>22.5</v>
      </c>
      <c r="I29" s="71"/>
      <c r="J29" s="71"/>
      <c r="K29" s="12"/>
      <c r="L29" s="84"/>
    </row>
    <row r="30" spans="1:12" ht="45" hidden="1" x14ac:dyDescent="0.25">
      <c r="A30" s="45"/>
      <c r="B30" s="46" t="s">
        <v>3</v>
      </c>
      <c r="C30" s="113" t="s">
        <v>138</v>
      </c>
      <c r="D30" s="273"/>
      <c r="E30" s="273"/>
      <c r="F30" s="52">
        <v>60</v>
      </c>
      <c r="G30" s="52">
        <v>120</v>
      </c>
      <c r="H30" s="48">
        <f t="shared" si="0"/>
        <v>90</v>
      </c>
      <c r="I30" s="49"/>
      <c r="J30" s="49"/>
      <c r="K30" s="51"/>
      <c r="L30" s="88"/>
    </row>
    <row r="31" spans="1:12" ht="30" hidden="1" x14ac:dyDescent="0.25">
      <c r="A31" s="99"/>
      <c r="B31" s="14" t="s">
        <v>3</v>
      </c>
      <c r="C31" s="85" t="s">
        <v>137</v>
      </c>
      <c r="D31" s="272"/>
      <c r="E31" s="272"/>
      <c r="F31" s="6">
        <f>300*2*6</f>
        <v>3600</v>
      </c>
      <c r="G31" s="6">
        <f>2*F31</f>
        <v>7200</v>
      </c>
      <c r="H31" s="13">
        <f t="shared" si="0"/>
        <v>5400</v>
      </c>
      <c r="I31" s="71"/>
      <c r="J31" s="71"/>
      <c r="K31" s="12"/>
      <c r="L31" s="91" t="s">
        <v>136</v>
      </c>
    </row>
    <row r="32" spans="1:12" ht="45" hidden="1" x14ac:dyDescent="0.25">
      <c r="A32" s="99"/>
      <c r="B32" s="14" t="s">
        <v>3</v>
      </c>
      <c r="C32" s="85" t="s">
        <v>135</v>
      </c>
      <c r="D32" s="272"/>
      <c r="E32" s="272"/>
      <c r="F32" s="6">
        <v>300</v>
      </c>
      <c r="G32" s="6">
        <v>600</v>
      </c>
      <c r="H32" s="13">
        <f t="shared" si="0"/>
        <v>450</v>
      </c>
      <c r="I32" s="71"/>
      <c r="J32" s="71"/>
      <c r="K32" s="12"/>
      <c r="L32" s="84"/>
    </row>
    <row r="33" spans="1:12" ht="60" hidden="1" x14ac:dyDescent="0.25">
      <c r="A33" s="99"/>
      <c r="B33" s="14" t="s">
        <v>3</v>
      </c>
      <c r="C33" s="83" t="s">
        <v>134</v>
      </c>
      <c r="D33" s="272"/>
      <c r="E33" s="272"/>
      <c r="F33" s="6">
        <v>150</v>
      </c>
      <c r="G33" s="6">
        <v>300</v>
      </c>
      <c r="H33" s="13">
        <f t="shared" si="0"/>
        <v>225</v>
      </c>
      <c r="I33" s="71"/>
      <c r="J33" s="71"/>
      <c r="K33" s="12"/>
      <c r="L33" s="84"/>
    </row>
    <row r="34" spans="1:12" ht="60" hidden="1" x14ac:dyDescent="0.25">
      <c r="A34" s="99"/>
      <c r="B34" s="14" t="s">
        <v>3</v>
      </c>
      <c r="C34" s="85" t="s">
        <v>427</v>
      </c>
      <c r="D34" s="272"/>
      <c r="E34" s="272"/>
      <c r="F34" s="6">
        <v>150</v>
      </c>
      <c r="G34" s="6">
        <v>300</v>
      </c>
      <c r="H34" s="13">
        <f t="shared" si="0"/>
        <v>225</v>
      </c>
      <c r="I34" s="71"/>
      <c r="J34" s="71"/>
      <c r="K34" s="12"/>
      <c r="L34" s="84"/>
    </row>
    <row r="35" spans="1:12" ht="64.5" customHeight="1" x14ac:dyDescent="0.25">
      <c r="A35" s="99">
        <v>4</v>
      </c>
      <c r="B35" s="276" t="s">
        <v>426</v>
      </c>
      <c r="C35" s="276"/>
      <c r="D35" s="272" t="s">
        <v>6</v>
      </c>
      <c r="E35" s="272"/>
      <c r="F35" s="13">
        <f>SUM(F36:F42)</f>
        <v>465</v>
      </c>
      <c r="G35" s="13">
        <f>SUM(G36:G42)</f>
        <v>1110</v>
      </c>
      <c r="H35" s="13">
        <f t="shared" si="0"/>
        <v>787.5</v>
      </c>
      <c r="I35" s="13">
        <v>6000</v>
      </c>
      <c r="J35" s="13">
        <v>1</v>
      </c>
      <c r="K35" s="17">
        <f>(J35*H35)/I35</f>
        <v>0.13125000000000001</v>
      </c>
      <c r="L35" s="84"/>
    </row>
    <row r="36" spans="1:12" ht="45" hidden="1" x14ac:dyDescent="0.25">
      <c r="A36" s="45"/>
      <c r="B36" s="46" t="s">
        <v>3</v>
      </c>
      <c r="C36" s="113" t="s">
        <v>133</v>
      </c>
      <c r="D36" s="273"/>
      <c r="E36" s="273"/>
      <c r="F36" s="52">
        <v>60</v>
      </c>
      <c r="G36" s="52">
        <v>120</v>
      </c>
      <c r="H36" s="48">
        <f t="shared" si="0"/>
        <v>90</v>
      </c>
      <c r="I36" s="49"/>
      <c r="J36" s="49"/>
      <c r="K36" s="51"/>
      <c r="L36" s="88"/>
    </row>
    <row r="37" spans="1:12" ht="60" hidden="1" x14ac:dyDescent="0.25">
      <c r="A37" s="99"/>
      <c r="B37" s="14" t="s">
        <v>3</v>
      </c>
      <c r="C37" s="85" t="s">
        <v>425</v>
      </c>
      <c r="D37" s="272"/>
      <c r="E37" s="272"/>
      <c r="F37" s="6">
        <v>15</v>
      </c>
      <c r="G37" s="6">
        <v>30</v>
      </c>
      <c r="H37" s="13">
        <f t="shared" si="0"/>
        <v>22.5</v>
      </c>
      <c r="I37" s="71"/>
      <c r="J37" s="71"/>
      <c r="K37" s="12"/>
      <c r="L37" s="84"/>
    </row>
    <row r="38" spans="1:12" ht="30" hidden="1" x14ac:dyDescent="0.25">
      <c r="A38" s="99"/>
      <c r="B38" s="14" t="s">
        <v>3</v>
      </c>
      <c r="C38" s="85" t="s">
        <v>132</v>
      </c>
      <c r="D38" s="272"/>
      <c r="E38" s="272"/>
      <c r="F38" s="6">
        <v>150</v>
      </c>
      <c r="G38" s="6">
        <v>300</v>
      </c>
      <c r="H38" s="13">
        <f t="shared" si="0"/>
        <v>225</v>
      </c>
      <c r="I38" s="71"/>
      <c r="J38" s="71"/>
      <c r="K38" s="12"/>
      <c r="L38" s="90"/>
    </row>
    <row r="39" spans="1:12" ht="30" hidden="1" x14ac:dyDescent="0.25">
      <c r="A39" s="99"/>
      <c r="B39" s="14" t="s">
        <v>3</v>
      </c>
      <c r="C39" s="85" t="s">
        <v>131</v>
      </c>
      <c r="D39" s="272"/>
      <c r="E39" s="272"/>
      <c r="F39" s="6">
        <v>150</v>
      </c>
      <c r="G39" s="6">
        <v>300</v>
      </c>
      <c r="H39" s="13">
        <f t="shared" si="0"/>
        <v>225</v>
      </c>
      <c r="I39" s="71"/>
      <c r="J39" s="71"/>
      <c r="K39" s="12"/>
      <c r="L39" s="84"/>
    </row>
    <row r="40" spans="1:12" ht="45" hidden="1" x14ac:dyDescent="0.25">
      <c r="A40" s="99"/>
      <c r="B40" s="14" t="s">
        <v>3</v>
      </c>
      <c r="C40" s="85" t="s">
        <v>130</v>
      </c>
      <c r="D40" s="272"/>
      <c r="E40" s="272"/>
      <c r="F40" s="6">
        <v>15</v>
      </c>
      <c r="G40" s="6">
        <v>30</v>
      </c>
      <c r="H40" s="13">
        <f t="shared" si="0"/>
        <v>22.5</v>
      </c>
      <c r="I40" s="71"/>
      <c r="J40" s="71"/>
      <c r="K40" s="12"/>
      <c r="L40" s="84"/>
    </row>
    <row r="41" spans="1:12" ht="30" hidden="1" x14ac:dyDescent="0.25">
      <c r="A41" s="99"/>
      <c r="B41" s="14" t="s">
        <v>3</v>
      </c>
      <c r="C41" s="85" t="s">
        <v>129</v>
      </c>
      <c r="D41" s="272"/>
      <c r="E41" s="272"/>
      <c r="F41" s="6">
        <v>15</v>
      </c>
      <c r="G41" s="6">
        <v>30</v>
      </c>
      <c r="H41" s="13">
        <f t="shared" si="0"/>
        <v>22.5</v>
      </c>
      <c r="I41" s="71"/>
      <c r="J41" s="71"/>
      <c r="K41" s="12"/>
      <c r="L41" s="84"/>
    </row>
    <row r="42" spans="1:12" ht="45" hidden="1" x14ac:dyDescent="0.25">
      <c r="A42" s="99"/>
      <c r="B42" s="14" t="s">
        <v>3</v>
      </c>
      <c r="C42" s="85" t="s">
        <v>128</v>
      </c>
      <c r="D42" s="272"/>
      <c r="E42" s="272"/>
      <c r="F42" s="6">
        <v>60</v>
      </c>
      <c r="G42" s="6">
        <v>300</v>
      </c>
      <c r="H42" s="13">
        <f t="shared" si="0"/>
        <v>180</v>
      </c>
      <c r="I42" s="71"/>
      <c r="J42" s="71"/>
      <c r="K42" s="12"/>
      <c r="L42" s="84"/>
    </row>
    <row r="43" spans="1:12" ht="30" hidden="1" x14ac:dyDescent="0.25">
      <c r="A43" s="99"/>
      <c r="B43" s="14" t="s">
        <v>3</v>
      </c>
      <c r="C43" s="187" t="s">
        <v>127</v>
      </c>
      <c r="D43" s="272"/>
      <c r="E43" s="272"/>
      <c r="F43" s="6">
        <v>60</v>
      </c>
      <c r="G43" s="6">
        <v>120</v>
      </c>
      <c r="H43" s="13">
        <f t="shared" si="0"/>
        <v>90</v>
      </c>
      <c r="I43" s="71"/>
      <c r="J43" s="71"/>
      <c r="K43" s="12"/>
      <c r="L43" s="84"/>
    </row>
    <row r="44" spans="1:12" ht="61.5" hidden="1" customHeight="1" x14ac:dyDescent="0.25">
      <c r="A44" s="195"/>
      <c r="B44" s="14" t="s">
        <v>3</v>
      </c>
      <c r="C44" s="187" t="s">
        <v>424</v>
      </c>
      <c r="D44" s="272"/>
      <c r="E44" s="272"/>
      <c r="F44" s="6">
        <v>60</v>
      </c>
      <c r="G44" s="6">
        <v>120</v>
      </c>
      <c r="H44" s="13">
        <f t="shared" si="0"/>
        <v>90</v>
      </c>
      <c r="I44" s="71"/>
      <c r="J44" s="71"/>
      <c r="K44" s="12"/>
      <c r="L44" s="186"/>
    </row>
    <row r="45" spans="1:12" ht="92.1" customHeight="1" x14ac:dyDescent="0.25">
      <c r="A45" s="245">
        <v>5</v>
      </c>
      <c r="B45" s="276" t="s">
        <v>423</v>
      </c>
      <c r="C45" s="276"/>
      <c r="D45" s="272" t="s">
        <v>6</v>
      </c>
      <c r="E45" s="272"/>
      <c r="F45" s="13">
        <f>SUM(F46:F54)</f>
        <v>1425</v>
      </c>
      <c r="G45" s="13">
        <f>SUM(G46:G54)</f>
        <v>2850</v>
      </c>
      <c r="H45" s="13">
        <f t="shared" si="0"/>
        <v>2137.5</v>
      </c>
      <c r="I45" s="13">
        <v>72000</v>
      </c>
      <c r="J45" s="13">
        <v>2</v>
      </c>
      <c r="K45" s="17">
        <f>(J45*H45)/I45</f>
        <v>5.9374999999999997E-2</v>
      </c>
      <c r="L45" s="241" t="s">
        <v>422</v>
      </c>
    </row>
    <row r="46" spans="1:12" ht="50.1" hidden="1" customHeight="1" x14ac:dyDescent="0.25">
      <c r="A46" s="99"/>
      <c r="B46" s="14" t="s">
        <v>3</v>
      </c>
      <c r="C46" s="85" t="s">
        <v>421</v>
      </c>
      <c r="D46" s="272"/>
      <c r="E46" s="272"/>
      <c r="F46" s="6">
        <v>150</v>
      </c>
      <c r="G46" s="6">
        <v>300</v>
      </c>
      <c r="H46" s="13">
        <f t="shared" si="0"/>
        <v>225</v>
      </c>
      <c r="I46" s="71"/>
      <c r="J46" s="71"/>
      <c r="K46" s="12"/>
      <c r="L46" s="84"/>
    </row>
    <row r="47" spans="1:12" ht="45" hidden="1" x14ac:dyDescent="0.25">
      <c r="A47" s="99"/>
      <c r="B47" s="14" t="s">
        <v>3</v>
      </c>
      <c r="C47" s="85" t="s">
        <v>420</v>
      </c>
      <c r="D47" s="272"/>
      <c r="E47" s="272"/>
      <c r="F47" s="6">
        <v>15</v>
      </c>
      <c r="G47" s="6">
        <v>30</v>
      </c>
      <c r="H47" s="13">
        <f t="shared" si="0"/>
        <v>22.5</v>
      </c>
      <c r="I47" s="71"/>
      <c r="J47" s="71"/>
      <c r="K47" s="12"/>
      <c r="L47" s="84"/>
    </row>
    <row r="48" spans="1:12" ht="30" hidden="1" x14ac:dyDescent="0.25">
      <c r="A48" s="99"/>
      <c r="B48" s="14" t="s">
        <v>3</v>
      </c>
      <c r="C48" s="99" t="s">
        <v>419</v>
      </c>
      <c r="D48" s="272"/>
      <c r="E48" s="272"/>
      <c r="F48" s="6">
        <v>150</v>
      </c>
      <c r="G48" s="6">
        <v>300</v>
      </c>
      <c r="H48" s="13">
        <f t="shared" si="0"/>
        <v>225</v>
      </c>
      <c r="I48" s="71"/>
      <c r="J48" s="71"/>
      <c r="K48" s="12"/>
      <c r="L48" s="84"/>
    </row>
    <row r="49" spans="1:12" ht="30" hidden="1" x14ac:dyDescent="0.25">
      <c r="A49" s="99"/>
      <c r="B49" s="14" t="s">
        <v>3</v>
      </c>
      <c r="C49" s="99" t="s">
        <v>418</v>
      </c>
      <c r="D49" s="272"/>
      <c r="E49" s="272"/>
      <c r="F49" s="6">
        <v>450</v>
      </c>
      <c r="G49" s="6">
        <v>900</v>
      </c>
      <c r="H49" s="13">
        <f t="shared" si="0"/>
        <v>675</v>
      </c>
      <c r="I49" s="71"/>
      <c r="J49" s="71"/>
      <c r="K49" s="12"/>
      <c r="L49" s="84"/>
    </row>
    <row r="50" spans="1:12" ht="30" hidden="1" x14ac:dyDescent="0.25">
      <c r="A50" s="99"/>
      <c r="B50" s="14" t="s">
        <v>3</v>
      </c>
      <c r="C50" s="99" t="s">
        <v>388</v>
      </c>
      <c r="D50" s="272"/>
      <c r="E50" s="272"/>
      <c r="F50" s="6">
        <v>120</v>
      </c>
      <c r="G50" s="6">
        <v>240</v>
      </c>
      <c r="H50" s="13">
        <f t="shared" si="0"/>
        <v>180</v>
      </c>
      <c r="I50" s="71"/>
      <c r="J50" s="71"/>
      <c r="K50" s="12"/>
      <c r="L50" s="84"/>
    </row>
    <row r="51" spans="1:12" ht="45" hidden="1" x14ac:dyDescent="0.25">
      <c r="A51" s="45"/>
      <c r="B51" s="46" t="s">
        <v>3</v>
      </c>
      <c r="C51" s="45" t="s">
        <v>417</v>
      </c>
      <c r="D51" s="273"/>
      <c r="E51" s="273"/>
      <c r="F51" s="52">
        <v>300</v>
      </c>
      <c r="G51" s="52">
        <v>600</v>
      </c>
      <c r="H51" s="48">
        <f t="shared" si="0"/>
        <v>450</v>
      </c>
      <c r="I51" s="49"/>
      <c r="J51" s="49"/>
      <c r="K51" s="51"/>
      <c r="L51" s="88"/>
    </row>
    <row r="52" spans="1:12" ht="30" hidden="1" x14ac:dyDescent="0.25">
      <c r="A52" s="99"/>
      <c r="B52" s="14" t="s">
        <v>3</v>
      </c>
      <c r="C52" s="83" t="s">
        <v>416</v>
      </c>
      <c r="D52" s="272"/>
      <c r="E52" s="272"/>
      <c r="F52" s="6">
        <v>60</v>
      </c>
      <c r="G52" s="6">
        <v>120</v>
      </c>
      <c r="H52" s="13">
        <f t="shared" si="0"/>
        <v>90</v>
      </c>
      <c r="I52" s="71"/>
      <c r="J52" s="71"/>
      <c r="K52" s="12"/>
      <c r="L52" s="84"/>
    </row>
    <row r="53" spans="1:12" ht="30" hidden="1" x14ac:dyDescent="0.25">
      <c r="A53" s="99"/>
      <c r="B53" s="14" t="s">
        <v>3</v>
      </c>
      <c r="C53" s="99" t="s">
        <v>415</v>
      </c>
      <c r="D53" s="272"/>
      <c r="E53" s="272"/>
      <c r="F53" s="6">
        <v>120</v>
      </c>
      <c r="G53" s="6">
        <v>240</v>
      </c>
      <c r="H53" s="13">
        <f t="shared" si="0"/>
        <v>180</v>
      </c>
      <c r="I53" s="71"/>
      <c r="J53" s="71"/>
      <c r="K53" s="12"/>
      <c r="L53" s="84"/>
    </row>
    <row r="54" spans="1:12" ht="60" hidden="1" x14ac:dyDescent="0.25">
      <c r="A54" s="99"/>
      <c r="B54" s="14" t="s">
        <v>3</v>
      </c>
      <c r="C54" s="85" t="s">
        <v>414</v>
      </c>
      <c r="D54" s="272"/>
      <c r="E54" s="272"/>
      <c r="F54" s="6">
        <v>60</v>
      </c>
      <c r="G54" s="6">
        <v>120</v>
      </c>
      <c r="H54" s="13">
        <f t="shared" si="0"/>
        <v>90</v>
      </c>
      <c r="I54" s="71"/>
      <c r="J54" s="71"/>
      <c r="K54" s="12"/>
      <c r="L54" s="84"/>
    </row>
    <row r="55" spans="1:12" ht="93" customHeight="1" x14ac:dyDescent="0.25">
      <c r="A55" s="245">
        <v>6</v>
      </c>
      <c r="B55" s="276" t="s">
        <v>413</v>
      </c>
      <c r="C55" s="276"/>
      <c r="D55" s="272" t="s">
        <v>6</v>
      </c>
      <c r="E55" s="272"/>
      <c r="F55" s="13">
        <f>SUM(F56:F64)</f>
        <v>930</v>
      </c>
      <c r="G55" s="13">
        <f>SUM(G56:G64)</f>
        <v>1860</v>
      </c>
      <c r="H55" s="13">
        <f t="shared" si="0"/>
        <v>1395</v>
      </c>
      <c r="I55" s="13">
        <v>72000</v>
      </c>
      <c r="J55" s="13">
        <v>1</v>
      </c>
      <c r="K55" s="17">
        <f>(J55*H55)/I55</f>
        <v>1.9375E-2</v>
      </c>
      <c r="L55" s="238"/>
    </row>
    <row r="56" spans="1:12" ht="45" hidden="1" x14ac:dyDescent="0.25">
      <c r="A56" s="99"/>
      <c r="B56" s="14" t="s">
        <v>3</v>
      </c>
      <c r="C56" s="85" t="s">
        <v>412</v>
      </c>
      <c r="D56" s="272"/>
      <c r="E56" s="272"/>
      <c r="F56" s="6">
        <v>150</v>
      </c>
      <c r="G56" s="6">
        <v>300</v>
      </c>
      <c r="H56" s="13">
        <f t="shared" si="0"/>
        <v>225</v>
      </c>
      <c r="I56" s="71"/>
      <c r="J56" s="71"/>
      <c r="K56" s="12"/>
      <c r="L56" s="84"/>
    </row>
    <row r="57" spans="1:12" ht="45" hidden="1" x14ac:dyDescent="0.25">
      <c r="A57" s="99"/>
      <c r="B57" s="14" t="s">
        <v>3</v>
      </c>
      <c r="C57" s="85" t="s">
        <v>411</v>
      </c>
      <c r="D57" s="272"/>
      <c r="E57" s="272"/>
      <c r="F57" s="6">
        <v>15</v>
      </c>
      <c r="G57" s="6">
        <v>30</v>
      </c>
      <c r="H57" s="13">
        <f t="shared" si="0"/>
        <v>22.5</v>
      </c>
      <c r="I57" s="71"/>
      <c r="J57" s="71"/>
      <c r="K57" s="12"/>
      <c r="L57" s="84"/>
    </row>
    <row r="58" spans="1:12" ht="30" hidden="1" x14ac:dyDescent="0.25">
      <c r="A58" s="45"/>
      <c r="B58" s="46" t="s">
        <v>3</v>
      </c>
      <c r="C58" s="113" t="s">
        <v>410</v>
      </c>
      <c r="D58" s="273"/>
      <c r="E58" s="273"/>
      <c r="F58" s="52">
        <v>150</v>
      </c>
      <c r="G58" s="52">
        <v>300</v>
      </c>
      <c r="H58" s="48">
        <f t="shared" si="0"/>
        <v>225</v>
      </c>
      <c r="I58" s="49"/>
      <c r="J58" s="49"/>
      <c r="K58" s="51"/>
      <c r="L58" s="88"/>
    </row>
    <row r="59" spans="1:12" ht="30" hidden="1" x14ac:dyDescent="0.25">
      <c r="A59" s="99"/>
      <c r="B59" s="14" t="s">
        <v>3</v>
      </c>
      <c r="C59" s="85" t="s">
        <v>388</v>
      </c>
      <c r="D59" s="272"/>
      <c r="E59" s="272"/>
      <c r="F59" s="6">
        <v>75</v>
      </c>
      <c r="G59" s="6">
        <v>150</v>
      </c>
      <c r="H59" s="13">
        <f t="shared" si="0"/>
        <v>112.5</v>
      </c>
      <c r="I59" s="71"/>
      <c r="J59" s="71"/>
      <c r="K59" s="12"/>
      <c r="L59" s="84"/>
    </row>
    <row r="60" spans="1:12" ht="45" hidden="1" x14ac:dyDescent="0.25">
      <c r="A60" s="99"/>
      <c r="B60" s="14" t="s">
        <v>3</v>
      </c>
      <c r="C60" s="85" t="s">
        <v>409</v>
      </c>
      <c r="D60" s="272"/>
      <c r="E60" s="272"/>
      <c r="F60" s="6">
        <v>120</v>
      </c>
      <c r="G60" s="6">
        <v>240</v>
      </c>
      <c r="H60" s="13">
        <f t="shared" si="0"/>
        <v>180</v>
      </c>
      <c r="I60" s="71"/>
      <c r="J60" s="71"/>
      <c r="K60" s="12"/>
      <c r="L60" s="84"/>
    </row>
    <row r="61" spans="1:12" ht="90" hidden="1" x14ac:dyDescent="0.25">
      <c r="A61" s="99"/>
      <c r="B61" s="14" t="s">
        <v>3</v>
      </c>
      <c r="C61" s="85" t="s">
        <v>408</v>
      </c>
      <c r="D61" s="272"/>
      <c r="E61" s="272"/>
      <c r="F61" s="6">
        <v>150</v>
      </c>
      <c r="G61" s="6">
        <v>300</v>
      </c>
      <c r="H61" s="13">
        <f t="shared" si="0"/>
        <v>225</v>
      </c>
      <c r="I61" s="71"/>
      <c r="J61" s="71"/>
      <c r="K61" s="12"/>
      <c r="L61" s="90" t="s">
        <v>407</v>
      </c>
    </row>
    <row r="62" spans="1:12" ht="30" hidden="1" x14ac:dyDescent="0.25">
      <c r="A62" s="99"/>
      <c r="B62" s="14" t="s">
        <v>3</v>
      </c>
      <c r="C62" s="85" t="s">
        <v>406</v>
      </c>
      <c r="D62" s="272"/>
      <c r="E62" s="272"/>
      <c r="F62" s="6">
        <v>150</v>
      </c>
      <c r="G62" s="6">
        <v>300</v>
      </c>
      <c r="H62" s="13">
        <f t="shared" si="0"/>
        <v>225</v>
      </c>
      <c r="I62" s="71"/>
      <c r="J62" s="71"/>
      <c r="K62" s="12"/>
      <c r="L62" s="84"/>
    </row>
    <row r="63" spans="1:12" ht="30" hidden="1" x14ac:dyDescent="0.25">
      <c r="A63" s="99"/>
      <c r="B63" s="14" t="s">
        <v>3</v>
      </c>
      <c r="C63" s="85" t="s">
        <v>405</v>
      </c>
      <c r="D63" s="272"/>
      <c r="E63" s="272"/>
      <c r="F63" s="6">
        <v>60</v>
      </c>
      <c r="G63" s="6">
        <v>120</v>
      </c>
      <c r="H63" s="13">
        <f t="shared" si="0"/>
        <v>90</v>
      </c>
      <c r="I63" s="71"/>
      <c r="J63" s="71"/>
      <c r="K63" s="12"/>
      <c r="L63" s="84"/>
    </row>
    <row r="64" spans="1:12" ht="60" hidden="1" x14ac:dyDescent="0.25">
      <c r="A64" s="195"/>
      <c r="B64" s="14" t="s">
        <v>3</v>
      </c>
      <c r="C64" s="187" t="s">
        <v>404</v>
      </c>
      <c r="D64" s="272"/>
      <c r="E64" s="272"/>
      <c r="F64" s="6">
        <v>60</v>
      </c>
      <c r="G64" s="6">
        <v>120</v>
      </c>
      <c r="H64" s="13">
        <f t="shared" si="0"/>
        <v>90</v>
      </c>
      <c r="I64" s="71"/>
      <c r="J64" s="71"/>
      <c r="K64" s="12"/>
      <c r="L64" s="186"/>
    </row>
    <row r="65" spans="1:12" ht="96" customHeight="1" x14ac:dyDescent="0.25">
      <c r="A65" s="99">
        <v>7</v>
      </c>
      <c r="B65" s="276" t="s">
        <v>403</v>
      </c>
      <c r="C65" s="276"/>
      <c r="D65" s="272" t="s">
        <v>6</v>
      </c>
      <c r="E65" s="272"/>
      <c r="F65" s="13">
        <f>SUM(F66:F74)</f>
        <v>1320</v>
      </c>
      <c r="G65" s="13">
        <f>SUM(G66:G74)</f>
        <v>2640</v>
      </c>
      <c r="H65" s="13">
        <f t="shared" si="0"/>
        <v>1980</v>
      </c>
      <c r="I65" s="13">
        <v>72000</v>
      </c>
      <c r="J65" s="13">
        <v>2</v>
      </c>
      <c r="K65" s="17">
        <f>(J65*H65)/I65</f>
        <v>5.5E-2</v>
      </c>
      <c r="L65" s="84"/>
    </row>
    <row r="66" spans="1:12" ht="45" hidden="1" x14ac:dyDescent="0.25">
      <c r="A66" s="99"/>
      <c r="B66" s="14" t="s">
        <v>3</v>
      </c>
      <c r="C66" s="85" t="s">
        <v>402</v>
      </c>
      <c r="D66" s="272"/>
      <c r="E66" s="272"/>
      <c r="F66" s="6">
        <v>150</v>
      </c>
      <c r="G66" s="6">
        <v>300</v>
      </c>
      <c r="H66" s="13">
        <f t="shared" si="0"/>
        <v>225</v>
      </c>
      <c r="I66" s="71"/>
      <c r="J66" s="71"/>
      <c r="K66" s="12"/>
      <c r="L66" s="84"/>
    </row>
    <row r="67" spans="1:12" ht="45" hidden="1" x14ac:dyDescent="0.25">
      <c r="A67" s="99"/>
      <c r="B67" s="14" t="s">
        <v>3</v>
      </c>
      <c r="C67" s="85" t="s">
        <v>401</v>
      </c>
      <c r="D67" s="272"/>
      <c r="E67" s="272"/>
      <c r="F67" s="6">
        <v>15</v>
      </c>
      <c r="G67" s="6">
        <v>30</v>
      </c>
      <c r="H67" s="13">
        <f t="shared" si="0"/>
        <v>22.5</v>
      </c>
      <c r="I67" s="71"/>
      <c r="J67" s="71"/>
      <c r="K67" s="12"/>
      <c r="L67" s="84"/>
    </row>
    <row r="68" spans="1:12" ht="30" hidden="1" x14ac:dyDescent="0.25">
      <c r="A68" s="99"/>
      <c r="B68" s="14" t="s">
        <v>3</v>
      </c>
      <c r="C68" s="85" t="s">
        <v>400</v>
      </c>
      <c r="D68" s="272"/>
      <c r="E68" s="272"/>
      <c r="F68" s="6">
        <v>600</v>
      </c>
      <c r="G68" s="6">
        <v>1200</v>
      </c>
      <c r="H68" s="13">
        <f t="shared" si="0"/>
        <v>900</v>
      </c>
      <c r="I68" s="71"/>
      <c r="J68" s="71"/>
      <c r="K68" s="12"/>
      <c r="L68" s="84"/>
    </row>
    <row r="69" spans="1:12" ht="30" hidden="1" x14ac:dyDescent="0.25">
      <c r="A69" s="99"/>
      <c r="B69" s="14" t="s">
        <v>3</v>
      </c>
      <c r="C69" s="85" t="s">
        <v>399</v>
      </c>
      <c r="D69" s="272"/>
      <c r="E69" s="272"/>
      <c r="F69" s="6">
        <v>75</v>
      </c>
      <c r="G69" s="6">
        <v>150</v>
      </c>
      <c r="H69" s="13">
        <f t="shared" si="0"/>
        <v>112.5</v>
      </c>
      <c r="I69" s="71"/>
      <c r="J69" s="71"/>
      <c r="K69" s="12"/>
      <c r="L69" s="84"/>
    </row>
    <row r="70" spans="1:12" ht="50.1" hidden="1" customHeight="1" x14ac:dyDescent="0.25">
      <c r="A70" s="45"/>
      <c r="B70" s="46" t="s">
        <v>3</v>
      </c>
      <c r="C70" s="113" t="s">
        <v>398</v>
      </c>
      <c r="D70" s="273"/>
      <c r="E70" s="273"/>
      <c r="F70" s="52">
        <v>150</v>
      </c>
      <c r="G70" s="52">
        <v>300</v>
      </c>
      <c r="H70" s="48">
        <f t="shared" si="0"/>
        <v>225</v>
      </c>
      <c r="I70" s="49"/>
      <c r="J70" s="49"/>
      <c r="K70" s="51"/>
      <c r="L70" s="88"/>
    </row>
    <row r="71" spans="1:12" ht="105" hidden="1" x14ac:dyDescent="0.25">
      <c r="A71" s="99"/>
      <c r="B71" s="14" t="s">
        <v>3</v>
      </c>
      <c r="C71" s="85" t="s">
        <v>397</v>
      </c>
      <c r="D71" s="272"/>
      <c r="E71" s="272"/>
      <c r="F71" s="6">
        <v>150</v>
      </c>
      <c r="G71" s="6">
        <v>300</v>
      </c>
      <c r="H71" s="13">
        <f t="shared" si="0"/>
        <v>225</v>
      </c>
      <c r="I71" s="71"/>
      <c r="J71" s="71"/>
      <c r="K71" s="12"/>
      <c r="L71" s="90" t="s">
        <v>396</v>
      </c>
    </row>
    <row r="72" spans="1:12" ht="30" hidden="1" x14ac:dyDescent="0.25">
      <c r="A72" s="99"/>
      <c r="B72" s="14" t="s">
        <v>3</v>
      </c>
      <c r="C72" s="85" t="s">
        <v>395</v>
      </c>
      <c r="D72" s="272"/>
      <c r="E72" s="272"/>
      <c r="F72" s="6">
        <v>60</v>
      </c>
      <c r="G72" s="6">
        <v>120</v>
      </c>
      <c r="H72" s="13">
        <f t="shared" si="0"/>
        <v>90</v>
      </c>
      <c r="I72" s="71"/>
      <c r="J72" s="71"/>
      <c r="K72" s="12"/>
      <c r="L72" s="84"/>
    </row>
    <row r="73" spans="1:12" ht="30" hidden="1" x14ac:dyDescent="0.25">
      <c r="A73" s="99"/>
      <c r="B73" s="14" t="s">
        <v>3</v>
      </c>
      <c r="C73" s="85" t="s">
        <v>394</v>
      </c>
      <c r="D73" s="272"/>
      <c r="E73" s="272"/>
      <c r="F73" s="6">
        <v>60</v>
      </c>
      <c r="G73" s="6">
        <v>120</v>
      </c>
      <c r="H73" s="13">
        <f t="shared" si="0"/>
        <v>90</v>
      </c>
      <c r="I73" s="71"/>
      <c r="J73" s="71"/>
      <c r="K73" s="12"/>
      <c r="L73" s="84"/>
    </row>
    <row r="74" spans="1:12" ht="60" hidden="1" x14ac:dyDescent="0.25">
      <c r="A74" s="99"/>
      <c r="B74" s="14" t="s">
        <v>3</v>
      </c>
      <c r="C74" s="7" t="s">
        <v>393</v>
      </c>
      <c r="D74" s="272"/>
      <c r="E74" s="272"/>
      <c r="F74" s="6">
        <v>60</v>
      </c>
      <c r="G74" s="6">
        <v>120</v>
      </c>
      <c r="H74" s="13">
        <f t="shared" ref="H74:H142" si="1">AVERAGE(F74:G74)</f>
        <v>90</v>
      </c>
      <c r="I74" s="71"/>
      <c r="J74" s="71"/>
      <c r="K74" s="12"/>
      <c r="L74" s="84"/>
    </row>
    <row r="75" spans="1:12" ht="93.75" customHeight="1" x14ac:dyDescent="0.25">
      <c r="A75" s="245">
        <v>8</v>
      </c>
      <c r="B75" s="276" t="s">
        <v>392</v>
      </c>
      <c r="C75" s="276"/>
      <c r="D75" s="272" t="s">
        <v>6</v>
      </c>
      <c r="E75" s="272"/>
      <c r="F75" s="13">
        <f>SUM(F76:F84)</f>
        <v>3885</v>
      </c>
      <c r="G75" s="13">
        <f>SUM(G76:G84)</f>
        <v>7770</v>
      </c>
      <c r="H75" s="13">
        <f t="shared" si="1"/>
        <v>5827.5</v>
      </c>
      <c r="I75" s="13">
        <v>72000</v>
      </c>
      <c r="J75" s="13">
        <v>1</v>
      </c>
      <c r="K75" s="17">
        <f>(J75*H75)/I75</f>
        <v>8.0937499999999996E-2</v>
      </c>
      <c r="L75" s="238"/>
    </row>
    <row r="76" spans="1:12" ht="48" hidden="1" customHeight="1" x14ac:dyDescent="0.25">
      <c r="A76" s="195"/>
      <c r="B76" s="14" t="s">
        <v>3</v>
      </c>
      <c r="C76" s="187" t="s">
        <v>391</v>
      </c>
      <c r="D76" s="272"/>
      <c r="E76" s="272"/>
      <c r="F76" s="6">
        <v>150</v>
      </c>
      <c r="G76" s="6">
        <v>300</v>
      </c>
      <c r="H76" s="13">
        <f t="shared" si="1"/>
        <v>225</v>
      </c>
      <c r="I76" s="71"/>
      <c r="J76" s="71"/>
      <c r="K76" s="12"/>
      <c r="L76" s="186"/>
    </row>
    <row r="77" spans="1:12" ht="50.25" hidden="1" customHeight="1" x14ac:dyDescent="0.25">
      <c r="A77" s="99"/>
      <c r="B77" s="14" t="s">
        <v>3</v>
      </c>
      <c r="C77" s="85" t="s">
        <v>390</v>
      </c>
      <c r="D77" s="272"/>
      <c r="E77" s="272"/>
      <c r="F77" s="6">
        <v>15</v>
      </c>
      <c r="G77" s="6">
        <v>30</v>
      </c>
      <c r="H77" s="13">
        <f t="shared" si="1"/>
        <v>22.5</v>
      </c>
      <c r="I77" s="71"/>
      <c r="J77" s="71"/>
      <c r="K77" s="12"/>
      <c r="L77" s="84"/>
    </row>
    <row r="78" spans="1:12" ht="30" hidden="1" x14ac:dyDescent="0.25">
      <c r="A78" s="99"/>
      <c r="B78" s="14" t="s">
        <v>3</v>
      </c>
      <c r="C78" s="85" t="s">
        <v>389</v>
      </c>
      <c r="D78" s="272"/>
      <c r="E78" s="272"/>
      <c r="F78" s="6">
        <v>300</v>
      </c>
      <c r="G78" s="6">
        <v>600</v>
      </c>
      <c r="H78" s="13">
        <f t="shared" si="1"/>
        <v>450</v>
      </c>
      <c r="I78" s="71"/>
      <c r="J78" s="71"/>
      <c r="K78" s="12"/>
      <c r="L78" s="84"/>
    </row>
    <row r="79" spans="1:12" ht="30" hidden="1" x14ac:dyDescent="0.25">
      <c r="A79" s="99"/>
      <c r="B79" s="14" t="s">
        <v>3</v>
      </c>
      <c r="C79" s="85" t="s">
        <v>388</v>
      </c>
      <c r="D79" s="272"/>
      <c r="E79" s="272"/>
      <c r="F79" s="6">
        <v>75</v>
      </c>
      <c r="G79" s="6">
        <v>150</v>
      </c>
      <c r="H79" s="13">
        <f t="shared" si="1"/>
        <v>112.5</v>
      </c>
      <c r="I79" s="71"/>
      <c r="J79" s="71"/>
      <c r="K79" s="12"/>
      <c r="L79" s="84"/>
    </row>
    <row r="80" spans="1:12" ht="45" hidden="1" x14ac:dyDescent="0.25">
      <c r="A80" s="99"/>
      <c r="B80" s="14" t="s">
        <v>3</v>
      </c>
      <c r="C80" s="85" t="s">
        <v>387</v>
      </c>
      <c r="D80" s="272"/>
      <c r="E80" s="272"/>
      <c r="F80" s="6">
        <v>75</v>
      </c>
      <c r="G80" s="6">
        <v>150</v>
      </c>
      <c r="H80" s="13">
        <f t="shared" si="1"/>
        <v>112.5</v>
      </c>
      <c r="I80" s="71"/>
      <c r="J80" s="71"/>
      <c r="K80" s="12"/>
      <c r="L80" s="84"/>
    </row>
    <row r="81" spans="1:12" ht="108" hidden="1" customHeight="1" x14ac:dyDescent="0.25">
      <c r="A81" s="45"/>
      <c r="B81" s="46" t="s">
        <v>3</v>
      </c>
      <c r="C81" s="113" t="s">
        <v>386</v>
      </c>
      <c r="D81" s="273"/>
      <c r="E81" s="273"/>
      <c r="F81" s="52">
        <v>150</v>
      </c>
      <c r="G81" s="52">
        <v>300</v>
      </c>
      <c r="H81" s="48">
        <f t="shared" si="1"/>
        <v>225</v>
      </c>
      <c r="I81" s="49"/>
      <c r="J81" s="49"/>
      <c r="K81" s="51"/>
      <c r="L81" s="100" t="s">
        <v>385</v>
      </c>
    </row>
    <row r="82" spans="1:12" ht="360" hidden="1" x14ac:dyDescent="0.25">
      <c r="A82" s="135"/>
      <c r="B82" s="136" t="s">
        <v>3</v>
      </c>
      <c r="C82" s="144" t="s">
        <v>384</v>
      </c>
      <c r="D82" s="302"/>
      <c r="E82" s="302"/>
      <c r="F82" s="137">
        <v>3000</v>
      </c>
      <c r="G82" s="137">
        <v>6000</v>
      </c>
      <c r="H82" s="138">
        <f t="shared" si="1"/>
        <v>4500</v>
      </c>
      <c r="I82" s="139"/>
      <c r="J82" s="139"/>
      <c r="K82" s="107"/>
      <c r="L82" s="145" t="s">
        <v>383</v>
      </c>
    </row>
    <row r="83" spans="1:12" ht="30" hidden="1" x14ac:dyDescent="0.25">
      <c r="A83" s="99"/>
      <c r="B83" s="14" t="s">
        <v>3</v>
      </c>
      <c r="C83" s="85" t="s">
        <v>382</v>
      </c>
      <c r="D83" s="272"/>
      <c r="E83" s="272"/>
      <c r="F83" s="6">
        <v>60</v>
      </c>
      <c r="G83" s="6">
        <v>120</v>
      </c>
      <c r="H83" s="13">
        <f t="shared" si="1"/>
        <v>90</v>
      </c>
      <c r="I83" s="71"/>
      <c r="J83" s="71"/>
      <c r="K83" s="12"/>
      <c r="L83" s="91" t="s">
        <v>381</v>
      </c>
    </row>
    <row r="84" spans="1:12" ht="50.1" hidden="1" customHeight="1" x14ac:dyDescent="0.25">
      <c r="A84" s="99"/>
      <c r="B84" s="14" t="s">
        <v>3</v>
      </c>
      <c r="C84" s="85" t="s">
        <v>380</v>
      </c>
      <c r="D84" s="272"/>
      <c r="E84" s="272"/>
      <c r="F84" s="6">
        <v>60</v>
      </c>
      <c r="G84" s="6">
        <v>120</v>
      </c>
      <c r="H84" s="13">
        <f t="shared" si="1"/>
        <v>90</v>
      </c>
      <c r="I84" s="71"/>
      <c r="J84" s="71"/>
      <c r="K84" s="12"/>
      <c r="L84" s="84"/>
    </row>
    <row r="85" spans="1:12" ht="95.25" customHeight="1" x14ac:dyDescent="0.25">
      <c r="A85" s="99">
        <v>9</v>
      </c>
      <c r="B85" s="276" t="s">
        <v>379</v>
      </c>
      <c r="C85" s="276"/>
      <c r="D85" s="272"/>
      <c r="E85" s="272"/>
      <c r="F85" s="13">
        <f>SUM(F86:F95)</f>
        <v>2985</v>
      </c>
      <c r="G85" s="13">
        <f>SUM(G86:G95)</f>
        <v>5970</v>
      </c>
      <c r="H85" s="13">
        <f t="shared" si="1"/>
        <v>4477.5</v>
      </c>
      <c r="I85" s="13">
        <v>72000</v>
      </c>
      <c r="J85" s="13">
        <v>2</v>
      </c>
      <c r="K85" s="17">
        <f>(J85*H85)/I85</f>
        <v>0.124375</v>
      </c>
      <c r="L85" s="84"/>
    </row>
    <row r="86" spans="1:12" ht="45" hidden="1" x14ac:dyDescent="0.25">
      <c r="A86" s="99"/>
      <c r="B86" s="14" t="s">
        <v>3</v>
      </c>
      <c r="C86" s="85" t="s">
        <v>126</v>
      </c>
      <c r="D86" s="272"/>
      <c r="E86" s="272"/>
      <c r="F86" s="6">
        <v>150</v>
      </c>
      <c r="G86" s="6">
        <v>300</v>
      </c>
      <c r="H86" s="13">
        <f t="shared" si="1"/>
        <v>225</v>
      </c>
      <c r="I86" s="71"/>
      <c r="J86" s="71"/>
      <c r="K86" s="12"/>
      <c r="L86" s="84"/>
    </row>
    <row r="87" spans="1:12" ht="45" hidden="1" x14ac:dyDescent="0.25">
      <c r="A87" s="99"/>
      <c r="B87" s="14" t="s">
        <v>3</v>
      </c>
      <c r="C87" s="85" t="s">
        <v>378</v>
      </c>
      <c r="D87" s="272"/>
      <c r="E87" s="272"/>
      <c r="F87" s="6">
        <v>15</v>
      </c>
      <c r="G87" s="6">
        <v>30</v>
      </c>
      <c r="H87" s="13">
        <f t="shared" si="1"/>
        <v>22.5</v>
      </c>
      <c r="I87" s="71"/>
      <c r="J87" s="71"/>
      <c r="K87" s="12"/>
      <c r="L87" s="84"/>
    </row>
    <row r="88" spans="1:12" ht="45" hidden="1" x14ac:dyDescent="0.25">
      <c r="A88" s="45"/>
      <c r="B88" s="46" t="s">
        <v>3</v>
      </c>
      <c r="C88" s="113" t="s">
        <v>125</v>
      </c>
      <c r="D88" s="273"/>
      <c r="E88" s="273"/>
      <c r="F88" s="52">
        <v>600</v>
      </c>
      <c r="G88" s="52">
        <v>1200</v>
      </c>
      <c r="H88" s="48">
        <f t="shared" si="1"/>
        <v>900</v>
      </c>
      <c r="I88" s="49"/>
      <c r="J88" s="49"/>
      <c r="K88" s="51"/>
      <c r="L88" s="100" t="s">
        <v>124</v>
      </c>
    </row>
    <row r="89" spans="1:12" ht="45" hidden="1" x14ac:dyDescent="0.25">
      <c r="A89" s="99"/>
      <c r="B89" s="14" t="s">
        <v>3</v>
      </c>
      <c r="C89" s="85" t="s">
        <v>123</v>
      </c>
      <c r="D89" s="272"/>
      <c r="E89" s="272"/>
      <c r="F89" s="6">
        <v>600</v>
      </c>
      <c r="G89" s="6">
        <v>1200</v>
      </c>
      <c r="H89" s="13">
        <f t="shared" si="1"/>
        <v>900</v>
      </c>
      <c r="I89" s="71"/>
      <c r="J89" s="71"/>
      <c r="K89" s="12"/>
      <c r="L89" s="84"/>
    </row>
    <row r="90" spans="1:12" ht="30" hidden="1" x14ac:dyDescent="0.25">
      <c r="A90" s="99"/>
      <c r="B90" s="14" t="s">
        <v>3</v>
      </c>
      <c r="C90" s="85" t="s">
        <v>377</v>
      </c>
      <c r="D90" s="272"/>
      <c r="E90" s="272"/>
      <c r="F90" s="6">
        <v>300</v>
      </c>
      <c r="G90" s="6">
        <v>600</v>
      </c>
      <c r="H90" s="13">
        <f t="shared" si="1"/>
        <v>450</v>
      </c>
      <c r="I90" s="71"/>
      <c r="J90" s="71"/>
      <c r="K90" s="12"/>
      <c r="L90" s="90" t="s">
        <v>376</v>
      </c>
    </row>
    <row r="91" spans="1:12" ht="75" hidden="1" x14ac:dyDescent="0.25">
      <c r="A91" s="99"/>
      <c r="B91" s="14" t="s">
        <v>3</v>
      </c>
      <c r="C91" s="85" t="s">
        <v>122</v>
      </c>
      <c r="D91" s="272"/>
      <c r="E91" s="272"/>
      <c r="F91" s="6">
        <v>600</v>
      </c>
      <c r="G91" s="6">
        <v>1200</v>
      </c>
      <c r="H91" s="13">
        <f t="shared" si="1"/>
        <v>900</v>
      </c>
      <c r="I91" s="71"/>
      <c r="J91" s="71"/>
      <c r="K91" s="12"/>
      <c r="L91" s="84"/>
    </row>
    <row r="92" spans="1:12" ht="30" hidden="1" x14ac:dyDescent="0.25">
      <c r="A92" s="99"/>
      <c r="B92" s="14" t="s">
        <v>3</v>
      </c>
      <c r="C92" s="85" t="s">
        <v>121</v>
      </c>
      <c r="D92" s="272"/>
      <c r="E92" s="272"/>
      <c r="F92" s="6">
        <v>450</v>
      </c>
      <c r="G92" s="6">
        <v>900</v>
      </c>
      <c r="H92" s="13">
        <f t="shared" si="1"/>
        <v>675</v>
      </c>
      <c r="I92" s="71"/>
      <c r="J92" s="71"/>
      <c r="K92" s="12"/>
      <c r="L92" s="84"/>
    </row>
    <row r="93" spans="1:12" ht="30" hidden="1" x14ac:dyDescent="0.25">
      <c r="A93" s="99"/>
      <c r="B93" s="14" t="s">
        <v>3</v>
      </c>
      <c r="C93" s="85" t="s">
        <v>120</v>
      </c>
      <c r="D93" s="272"/>
      <c r="E93" s="272"/>
      <c r="F93" s="6">
        <v>60</v>
      </c>
      <c r="G93" s="6">
        <v>120</v>
      </c>
      <c r="H93" s="13">
        <f t="shared" si="1"/>
        <v>90</v>
      </c>
      <c r="I93" s="71"/>
      <c r="J93" s="71"/>
      <c r="K93" s="12"/>
      <c r="L93" s="84"/>
    </row>
    <row r="94" spans="1:12" ht="30" hidden="1" x14ac:dyDescent="0.25">
      <c r="A94" s="99"/>
      <c r="B94" s="14" t="s">
        <v>3</v>
      </c>
      <c r="C94" s="85" t="s">
        <v>119</v>
      </c>
      <c r="D94" s="272"/>
      <c r="E94" s="272"/>
      <c r="F94" s="6">
        <v>150</v>
      </c>
      <c r="G94" s="6">
        <v>300</v>
      </c>
      <c r="H94" s="13">
        <f t="shared" si="1"/>
        <v>225</v>
      </c>
      <c r="I94" s="71"/>
      <c r="J94" s="71"/>
      <c r="K94" s="12"/>
      <c r="L94" s="84"/>
    </row>
    <row r="95" spans="1:12" ht="60.95" hidden="1" customHeight="1" x14ac:dyDescent="0.25">
      <c r="A95" s="195"/>
      <c r="B95" s="14" t="s">
        <v>3</v>
      </c>
      <c r="C95" s="187" t="s">
        <v>375</v>
      </c>
      <c r="D95" s="272"/>
      <c r="E95" s="272"/>
      <c r="F95" s="6">
        <v>60</v>
      </c>
      <c r="G95" s="6">
        <v>120</v>
      </c>
      <c r="H95" s="13">
        <f t="shared" si="1"/>
        <v>90</v>
      </c>
      <c r="I95" s="71"/>
      <c r="J95" s="71"/>
      <c r="K95" s="12"/>
      <c r="L95" s="186"/>
    </row>
    <row r="96" spans="1:12" ht="94.5" customHeight="1" x14ac:dyDescent="0.25">
      <c r="A96" s="99">
        <v>10</v>
      </c>
      <c r="B96" s="276" t="s">
        <v>374</v>
      </c>
      <c r="C96" s="276"/>
      <c r="D96" s="272" t="s">
        <v>6</v>
      </c>
      <c r="E96" s="272"/>
      <c r="F96" s="13">
        <f>SUM(F97:F105)</f>
        <v>6015</v>
      </c>
      <c r="G96" s="13">
        <f>SUM(G97:G105)</f>
        <v>12030</v>
      </c>
      <c r="H96" s="13">
        <f t="shared" si="1"/>
        <v>9022.5</v>
      </c>
      <c r="I96" s="13">
        <v>72000</v>
      </c>
      <c r="J96" s="13">
        <v>1</v>
      </c>
      <c r="K96" s="17">
        <f>(J96*H96)/I96</f>
        <v>0.12531249999999999</v>
      </c>
      <c r="L96" s="16"/>
    </row>
    <row r="97" spans="1:12" ht="45" hidden="1" x14ac:dyDescent="0.25">
      <c r="A97" s="99"/>
      <c r="B97" s="14" t="s">
        <v>3</v>
      </c>
      <c r="C97" s="85" t="s">
        <v>118</v>
      </c>
      <c r="D97" s="272"/>
      <c r="E97" s="272"/>
      <c r="F97" s="6">
        <v>150</v>
      </c>
      <c r="G97" s="6">
        <v>300</v>
      </c>
      <c r="H97" s="13">
        <f t="shared" si="1"/>
        <v>225</v>
      </c>
      <c r="I97" s="71"/>
      <c r="J97" s="71"/>
      <c r="K97" s="12"/>
      <c r="L97" s="16"/>
    </row>
    <row r="98" spans="1:12" ht="45" hidden="1" x14ac:dyDescent="0.25">
      <c r="A98" s="99"/>
      <c r="B98" s="14" t="s">
        <v>3</v>
      </c>
      <c r="C98" s="85" t="s">
        <v>373</v>
      </c>
      <c r="D98" s="272"/>
      <c r="E98" s="272"/>
      <c r="F98" s="6">
        <v>15</v>
      </c>
      <c r="G98" s="6">
        <v>30</v>
      </c>
      <c r="H98" s="13">
        <f t="shared" si="1"/>
        <v>22.5</v>
      </c>
      <c r="I98" s="71"/>
      <c r="J98" s="71"/>
      <c r="K98" s="12"/>
      <c r="L98" s="16"/>
    </row>
    <row r="99" spans="1:12" ht="60" hidden="1" x14ac:dyDescent="0.25">
      <c r="A99" s="99"/>
      <c r="B99" s="14" t="s">
        <v>3</v>
      </c>
      <c r="C99" s="85" t="s">
        <v>117</v>
      </c>
      <c r="D99" s="272"/>
      <c r="E99" s="272"/>
      <c r="F99" s="6">
        <v>600</v>
      </c>
      <c r="G99" s="6">
        <v>1200</v>
      </c>
      <c r="H99" s="13">
        <f t="shared" si="1"/>
        <v>900</v>
      </c>
      <c r="I99" s="71"/>
      <c r="J99" s="71"/>
      <c r="K99" s="12"/>
      <c r="L99" s="90" t="s">
        <v>116</v>
      </c>
    </row>
    <row r="100" spans="1:12" ht="80.25" hidden="1" customHeight="1" x14ac:dyDescent="0.25">
      <c r="A100" s="45"/>
      <c r="B100" s="46" t="s">
        <v>3</v>
      </c>
      <c r="C100" s="113" t="s">
        <v>115</v>
      </c>
      <c r="D100" s="273"/>
      <c r="E100" s="273"/>
      <c r="F100" s="52">
        <v>1500</v>
      </c>
      <c r="G100" s="52">
        <v>3000</v>
      </c>
      <c r="H100" s="48">
        <f t="shared" si="1"/>
        <v>2250</v>
      </c>
      <c r="I100" s="49"/>
      <c r="J100" s="49"/>
      <c r="K100" s="51"/>
      <c r="L100" s="88"/>
    </row>
    <row r="101" spans="1:12" ht="63.75" hidden="1" customHeight="1" x14ac:dyDescent="0.25">
      <c r="A101" s="99"/>
      <c r="B101" s="14" t="s">
        <v>3</v>
      </c>
      <c r="C101" s="85" t="s">
        <v>114</v>
      </c>
      <c r="D101" s="272"/>
      <c r="E101" s="272"/>
      <c r="F101" s="6">
        <v>1500</v>
      </c>
      <c r="G101" s="6">
        <v>3000</v>
      </c>
      <c r="H101" s="13">
        <f t="shared" si="1"/>
        <v>2250</v>
      </c>
      <c r="I101" s="71"/>
      <c r="J101" s="71"/>
      <c r="K101" s="12"/>
      <c r="L101" s="84"/>
    </row>
    <row r="102" spans="1:12" ht="30" hidden="1" x14ac:dyDescent="0.25">
      <c r="A102" s="99"/>
      <c r="B102" s="14" t="s">
        <v>3</v>
      </c>
      <c r="C102" s="85" t="s">
        <v>113</v>
      </c>
      <c r="D102" s="272"/>
      <c r="E102" s="272"/>
      <c r="F102" s="6">
        <v>900</v>
      </c>
      <c r="G102" s="6">
        <v>1800</v>
      </c>
      <c r="H102" s="13">
        <f t="shared" si="1"/>
        <v>1350</v>
      </c>
      <c r="I102" s="71"/>
      <c r="J102" s="71"/>
      <c r="K102" s="12"/>
      <c r="L102" s="84"/>
    </row>
    <row r="103" spans="1:12" ht="30" hidden="1" x14ac:dyDescent="0.25">
      <c r="A103" s="99"/>
      <c r="B103" s="14" t="s">
        <v>3</v>
      </c>
      <c r="C103" s="85" t="s">
        <v>112</v>
      </c>
      <c r="D103" s="272"/>
      <c r="E103" s="272"/>
      <c r="F103" s="6">
        <v>150</v>
      </c>
      <c r="G103" s="6">
        <v>300</v>
      </c>
      <c r="H103" s="13">
        <f t="shared" si="1"/>
        <v>225</v>
      </c>
      <c r="I103" s="71"/>
      <c r="J103" s="71"/>
      <c r="K103" s="12"/>
      <c r="L103" s="84"/>
    </row>
    <row r="104" spans="1:12" ht="90" hidden="1" x14ac:dyDescent="0.25">
      <c r="A104" s="99"/>
      <c r="B104" s="14" t="s">
        <v>3</v>
      </c>
      <c r="C104" s="85" t="s">
        <v>111</v>
      </c>
      <c r="D104" s="272"/>
      <c r="E104" s="272"/>
      <c r="F104" s="6">
        <v>900</v>
      </c>
      <c r="G104" s="6">
        <v>1800</v>
      </c>
      <c r="H104" s="13">
        <f t="shared" si="1"/>
        <v>1350</v>
      </c>
      <c r="I104" s="71"/>
      <c r="J104" s="71"/>
      <c r="K104" s="12"/>
      <c r="L104" s="84"/>
    </row>
    <row r="105" spans="1:12" ht="45" hidden="1" x14ac:dyDescent="0.25">
      <c r="A105" s="195"/>
      <c r="B105" s="14" t="s">
        <v>3</v>
      </c>
      <c r="C105" s="187" t="s">
        <v>372</v>
      </c>
      <c r="D105" s="272"/>
      <c r="E105" s="272"/>
      <c r="F105" s="6">
        <v>300</v>
      </c>
      <c r="G105" s="6">
        <v>600</v>
      </c>
      <c r="H105" s="13">
        <f t="shared" si="1"/>
        <v>450</v>
      </c>
      <c r="I105" s="71"/>
      <c r="J105" s="71"/>
      <c r="K105" s="12"/>
      <c r="L105" s="186"/>
    </row>
    <row r="106" spans="1:12" ht="110.25" customHeight="1" x14ac:dyDescent="0.25">
      <c r="A106" s="45">
        <v>11</v>
      </c>
      <c r="B106" s="301" t="s">
        <v>371</v>
      </c>
      <c r="C106" s="301"/>
      <c r="D106" s="273" t="s">
        <v>6</v>
      </c>
      <c r="E106" s="273"/>
      <c r="F106" s="48">
        <f>SUM(F107:F112)</f>
        <v>1065</v>
      </c>
      <c r="G106" s="48">
        <f>SUM(G107:G112)</f>
        <v>2130</v>
      </c>
      <c r="H106" s="48">
        <f t="shared" si="1"/>
        <v>1597.5</v>
      </c>
      <c r="I106" s="48">
        <v>72000</v>
      </c>
      <c r="J106" s="48">
        <v>2</v>
      </c>
      <c r="K106" s="102">
        <f>(J106*H106)/I106</f>
        <v>4.4374999999999998E-2</v>
      </c>
      <c r="L106" s="190"/>
    </row>
    <row r="107" spans="1:12" ht="60" hidden="1" x14ac:dyDescent="0.25">
      <c r="A107" s="99"/>
      <c r="B107" s="14" t="s">
        <v>3</v>
      </c>
      <c r="C107" s="85" t="s">
        <v>370</v>
      </c>
      <c r="D107" s="272"/>
      <c r="E107" s="272"/>
      <c r="F107" s="13">
        <v>150</v>
      </c>
      <c r="G107" s="13">
        <v>300</v>
      </c>
      <c r="H107" s="13">
        <f t="shared" si="1"/>
        <v>225</v>
      </c>
      <c r="I107" s="13"/>
      <c r="J107" s="13"/>
      <c r="K107" s="17"/>
      <c r="L107" s="84"/>
    </row>
    <row r="108" spans="1:12" ht="60" hidden="1" x14ac:dyDescent="0.25">
      <c r="A108" s="99"/>
      <c r="B108" s="14" t="s">
        <v>3</v>
      </c>
      <c r="C108" s="85" t="s">
        <v>369</v>
      </c>
      <c r="D108" s="272"/>
      <c r="E108" s="272"/>
      <c r="F108" s="13">
        <v>15</v>
      </c>
      <c r="G108" s="13">
        <v>30</v>
      </c>
      <c r="H108" s="13">
        <f t="shared" si="1"/>
        <v>22.5</v>
      </c>
      <c r="I108" s="13"/>
      <c r="J108" s="13"/>
      <c r="K108" s="17"/>
      <c r="L108" s="84"/>
    </row>
    <row r="109" spans="1:12" ht="30" hidden="1" x14ac:dyDescent="0.25">
      <c r="A109" s="99"/>
      <c r="B109" s="14" t="s">
        <v>3</v>
      </c>
      <c r="C109" s="10" t="s">
        <v>366</v>
      </c>
      <c r="D109" s="272"/>
      <c r="E109" s="272"/>
      <c r="F109" s="6">
        <v>300</v>
      </c>
      <c r="G109" s="6">
        <v>600</v>
      </c>
      <c r="H109" s="13">
        <f t="shared" si="1"/>
        <v>450</v>
      </c>
      <c r="I109" s="71"/>
      <c r="J109" s="71"/>
      <c r="K109" s="12"/>
      <c r="L109" s="84"/>
    </row>
    <row r="110" spans="1:12" ht="30" hidden="1" x14ac:dyDescent="0.25">
      <c r="A110" s="99"/>
      <c r="B110" s="14" t="s">
        <v>3</v>
      </c>
      <c r="C110" s="10" t="s">
        <v>112</v>
      </c>
      <c r="D110" s="272"/>
      <c r="E110" s="272"/>
      <c r="F110" s="6">
        <v>150</v>
      </c>
      <c r="G110" s="6">
        <v>300</v>
      </c>
      <c r="H110" s="13">
        <f t="shared" si="1"/>
        <v>225</v>
      </c>
      <c r="I110" s="71"/>
      <c r="J110" s="71"/>
      <c r="K110" s="12"/>
      <c r="L110" s="84"/>
    </row>
    <row r="111" spans="1:12" ht="30" hidden="1" x14ac:dyDescent="0.25">
      <c r="A111" s="45"/>
      <c r="B111" s="46" t="s">
        <v>3</v>
      </c>
      <c r="C111" s="113" t="s">
        <v>365</v>
      </c>
      <c r="D111" s="273"/>
      <c r="E111" s="273"/>
      <c r="F111" s="52">
        <v>300</v>
      </c>
      <c r="G111" s="52">
        <v>600</v>
      </c>
      <c r="H111" s="48">
        <f t="shared" si="1"/>
        <v>450</v>
      </c>
      <c r="I111" s="49"/>
      <c r="J111" s="49"/>
      <c r="K111" s="51"/>
      <c r="L111" s="88"/>
    </row>
    <row r="112" spans="1:12" ht="60" hidden="1" x14ac:dyDescent="0.25">
      <c r="A112" s="99"/>
      <c r="B112" s="14" t="s">
        <v>3</v>
      </c>
      <c r="C112" s="85" t="s">
        <v>364</v>
      </c>
      <c r="D112" s="272"/>
      <c r="E112" s="272"/>
      <c r="F112" s="6">
        <v>150</v>
      </c>
      <c r="G112" s="6">
        <v>300</v>
      </c>
      <c r="H112" s="13">
        <f t="shared" si="1"/>
        <v>225</v>
      </c>
      <c r="I112" s="71"/>
      <c r="J112" s="71"/>
      <c r="K112" s="12"/>
      <c r="L112" s="84"/>
    </row>
    <row r="113" spans="1:12" ht="108.75" customHeight="1" x14ac:dyDescent="0.25">
      <c r="A113" s="99">
        <v>12</v>
      </c>
      <c r="B113" s="276" t="s">
        <v>368</v>
      </c>
      <c r="C113" s="276"/>
      <c r="D113" s="272" t="s">
        <v>6</v>
      </c>
      <c r="E113" s="272"/>
      <c r="F113" s="13">
        <f>SUM(F114:F119)</f>
        <v>1365</v>
      </c>
      <c r="G113" s="13">
        <f>SUM(G114:G119)</f>
        <v>2730</v>
      </c>
      <c r="H113" s="13">
        <f t="shared" si="1"/>
        <v>2047.5</v>
      </c>
      <c r="I113" s="13">
        <v>72000</v>
      </c>
      <c r="J113" s="13">
        <v>1</v>
      </c>
      <c r="K113" s="17">
        <f>(J113*H113)/I113</f>
        <v>2.8437500000000001E-2</v>
      </c>
      <c r="L113" s="84"/>
    </row>
    <row r="114" spans="1:12" ht="65.099999999999994" hidden="1" customHeight="1" x14ac:dyDescent="0.25">
      <c r="A114" s="99"/>
      <c r="B114" s="14" t="s">
        <v>3</v>
      </c>
      <c r="C114" s="85" t="s">
        <v>367</v>
      </c>
      <c r="D114" s="272"/>
      <c r="E114" s="272"/>
      <c r="F114" s="13">
        <v>150</v>
      </c>
      <c r="G114" s="13">
        <v>300</v>
      </c>
      <c r="H114" s="13">
        <f t="shared" si="1"/>
        <v>225</v>
      </c>
      <c r="I114" s="13"/>
      <c r="J114" s="13"/>
      <c r="K114" s="17"/>
      <c r="L114" s="84"/>
    </row>
    <row r="115" spans="1:12" ht="60" hidden="1" x14ac:dyDescent="0.25">
      <c r="A115" s="99"/>
      <c r="B115" s="14" t="s">
        <v>3</v>
      </c>
      <c r="C115" s="85" t="s">
        <v>362</v>
      </c>
      <c r="D115" s="272"/>
      <c r="E115" s="272"/>
      <c r="F115" s="13">
        <v>15</v>
      </c>
      <c r="G115" s="13">
        <v>30</v>
      </c>
      <c r="H115" s="13">
        <f t="shared" si="1"/>
        <v>22.5</v>
      </c>
      <c r="I115" s="13"/>
      <c r="J115" s="13"/>
      <c r="K115" s="17"/>
      <c r="L115" s="84"/>
    </row>
    <row r="116" spans="1:12" ht="30" hidden="1" x14ac:dyDescent="0.25">
      <c r="A116" s="45"/>
      <c r="B116" s="46" t="s">
        <v>3</v>
      </c>
      <c r="C116" s="146" t="s">
        <v>366</v>
      </c>
      <c r="D116" s="273"/>
      <c r="E116" s="273"/>
      <c r="F116" s="52">
        <v>450</v>
      </c>
      <c r="G116" s="52">
        <v>900</v>
      </c>
      <c r="H116" s="48">
        <f t="shared" si="1"/>
        <v>675</v>
      </c>
      <c r="I116" s="49"/>
      <c r="J116" s="49"/>
      <c r="K116" s="51"/>
      <c r="L116" s="88"/>
    </row>
    <row r="117" spans="1:12" ht="30" hidden="1" x14ac:dyDescent="0.25">
      <c r="A117" s="99"/>
      <c r="B117" s="14" t="s">
        <v>3</v>
      </c>
      <c r="C117" s="10" t="s">
        <v>112</v>
      </c>
      <c r="D117" s="272"/>
      <c r="E117" s="272"/>
      <c r="F117" s="6">
        <v>150</v>
      </c>
      <c r="G117" s="6">
        <v>300</v>
      </c>
      <c r="H117" s="13">
        <f t="shared" si="1"/>
        <v>225</v>
      </c>
      <c r="I117" s="71"/>
      <c r="J117" s="71"/>
      <c r="K117" s="12"/>
      <c r="L117" s="84"/>
    </row>
    <row r="118" spans="1:12" ht="30" hidden="1" x14ac:dyDescent="0.25">
      <c r="A118" s="99"/>
      <c r="B118" s="14" t="s">
        <v>3</v>
      </c>
      <c r="C118" s="85" t="s">
        <v>365</v>
      </c>
      <c r="D118" s="272"/>
      <c r="E118" s="272"/>
      <c r="F118" s="6">
        <v>300</v>
      </c>
      <c r="G118" s="6">
        <v>600</v>
      </c>
      <c r="H118" s="13">
        <f t="shared" si="1"/>
        <v>450</v>
      </c>
      <c r="I118" s="71"/>
      <c r="J118" s="71"/>
      <c r="K118" s="12"/>
      <c r="L118" s="84"/>
    </row>
    <row r="119" spans="1:12" ht="60" hidden="1" x14ac:dyDescent="0.25">
      <c r="A119" s="99"/>
      <c r="B119" s="14" t="s">
        <v>3</v>
      </c>
      <c r="C119" s="85" t="s">
        <v>364</v>
      </c>
      <c r="D119" s="272"/>
      <c r="E119" s="272"/>
      <c r="F119" s="6">
        <v>300</v>
      </c>
      <c r="G119" s="6">
        <v>600</v>
      </c>
      <c r="H119" s="13">
        <f t="shared" si="1"/>
        <v>450</v>
      </c>
      <c r="I119" s="71"/>
      <c r="J119" s="71"/>
      <c r="K119" s="12"/>
      <c r="L119" s="84"/>
    </row>
    <row r="120" spans="1:12" ht="93" customHeight="1" x14ac:dyDescent="0.25">
      <c r="A120" s="99">
        <v>13</v>
      </c>
      <c r="B120" s="276" t="s">
        <v>363</v>
      </c>
      <c r="C120" s="276"/>
      <c r="D120" s="272" t="s">
        <v>6</v>
      </c>
      <c r="E120" s="272"/>
      <c r="F120" s="13">
        <f>SUM(F121:F128)</f>
        <v>1735</v>
      </c>
      <c r="G120" s="13">
        <f>SUM(G121:G128)</f>
        <v>3470</v>
      </c>
      <c r="H120" s="13">
        <f t="shared" si="1"/>
        <v>2602.5</v>
      </c>
      <c r="I120" s="13">
        <v>6000</v>
      </c>
      <c r="J120" s="13">
        <v>1</v>
      </c>
      <c r="K120" s="17">
        <f>(J120*H120)/I120</f>
        <v>0.43375000000000002</v>
      </c>
      <c r="L120" s="90"/>
    </row>
    <row r="121" spans="1:12" ht="60" hidden="1" x14ac:dyDescent="0.25">
      <c r="A121" s="99"/>
      <c r="B121" s="14" t="s">
        <v>3</v>
      </c>
      <c r="C121" s="85" t="s">
        <v>110</v>
      </c>
      <c r="D121" s="296"/>
      <c r="E121" s="296"/>
      <c r="F121" s="13">
        <v>60</v>
      </c>
      <c r="G121" s="13">
        <v>120</v>
      </c>
      <c r="H121" s="13">
        <f t="shared" si="1"/>
        <v>90</v>
      </c>
      <c r="I121" s="13"/>
      <c r="J121" s="13"/>
      <c r="K121" s="17"/>
      <c r="L121" s="90"/>
    </row>
    <row r="122" spans="1:12" ht="60" hidden="1" x14ac:dyDescent="0.25">
      <c r="A122" s="45"/>
      <c r="B122" s="46" t="s">
        <v>3</v>
      </c>
      <c r="C122" s="113" t="s">
        <v>362</v>
      </c>
      <c r="D122" s="305"/>
      <c r="E122" s="305"/>
      <c r="F122" s="48">
        <v>15</v>
      </c>
      <c r="G122" s="48">
        <v>30</v>
      </c>
      <c r="H122" s="48">
        <f t="shared" si="1"/>
        <v>22.5</v>
      </c>
      <c r="I122" s="48"/>
      <c r="J122" s="48"/>
      <c r="K122" s="102"/>
      <c r="L122" s="100"/>
    </row>
    <row r="123" spans="1:12" ht="30" hidden="1" x14ac:dyDescent="0.25">
      <c r="A123" s="99"/>
      <c r="B123" s="14" t="s">
        <v>3</v>
      </c>
      <c r="C123" s="85" t="s">
        <v>109</v>
      </c>
      <c r="D123" s="272"/>
      <c r="E123" s="272"/>
      <c r="F123" s="6">
        <v>450</v>
      </c>
      <c r="G123" s="6">
        <v>900</v>
      </c>
      <c r="H123" s="13">
        <f t="shared" si="1"/>
        <v>675</v>
      </c>
      <c r="I123" s="71"/>
      <c r="J123" s="71"/>
      <c r="K123" s="12"/>
      <c r="L123" s="84"/>
    </row>
    <row r="124" spans="1:12" ht="30" hidden="1" x14ac:dyDescent="0.25">
      <c r="A124" s="99"/>
      <c r="B124" s="14" t="s">
        <v>3</v>
      </c>
      <c r="C124" s="85" t="s">
        <v>108</v>
      </c>
      <c r="D124" s="272"/>
      <c r="E124" s="272"/>
      <c r="F124" s="6">
        <v>300</v>
      </c>
      <c r="G124" s="6">
        <v>600</v>
      </c>
      <c r="H124" s="13">
        <f t="shared" si="1"/>
        <v>450</v>
      </c>
      <c r="I124" s="71"/>
      <c r="J124" s="71"/>
      <c r="K124" s="12"/>
      <c r="L124" s="84"/>
    </row>
    <row r="125" spans="1:12" ht="30" hidden="1" x14ac:dyDescent="0.25">
      <c r="A125" s="99"/>
      <c r="B125" s="14" t="s">
        <v>3</v>
      </c>
      <c r="C125" s="85" t="s">
        <v>107</v>
      </c>
      <c r="D125" s="272"/>
      <c r="E125" s="272"/>
      <c r="F125" s="6">
        <v>150</v>
      </c>
      <c r="G125" s="6">
        <v>300</v>
      </c>
      <c r="H125" s="13">
        <f t="shared" si="1"/>
        <v>225</v>
      </c>
      <c r="I125" s="71"/>
      <c r="J125" s="71"/>
      <c r="K125" s="12"/>
      <c r="L125" s="84"/>
    </row>
    <row r="126" spans="1:12" ht="45" hidden="1" x14ac:dyDescent="0.25">
      <c r="A126" s="99"/>
      <c r="B126" s="14" t="s">
        <v>3</v>
      </c>
      <c r="C126" s="85" t="s">
        <v>106</v>
      </c>
      <c r="D126" s="272"/>
      <c r="E126" s="272"/>
      <c r="F126" s="6">
        <v>100</v>
      </c>
      <c r="G126" s="6">
        <v>200</v>
      </c>
      <c r="H126" s="13">
        <f t="shared" si="1"/>
        <v>150</v>
      </c>
      <c r="I126" s="71"/>
      <c r="J126" s="71"/>
      <c r="K126" s="12"/>
      <c r="L126" s="90" t="s">
        <v>361</v>
      </c>
    </row>
    <row r="127" spans="1:12" ht="45" hidden="1" x14ac:dyDescent="0.25">
      <c r="A127" s="99"/>
      <c r="B127" s="14" t="s">
        <v>3</v>
      </c>
      <c r="C127" s="85" t="s">
        <v>105</v>
      </c>
      <c r="D127" s="272"/>
      <c r="E127" s="272"/>
      <c r="F127" s="6">
        <v>600</v>
      </c>
      <c r="G127" s="6">
        <v>1200</v>
      </c>
      <c r="H127" s="13">
        <f t="shared" si="1"/>
        <v>900</v>
      </c>
      <c r="I127" s="71"/>
      <c r="J127" s="71"/>
      <c r="K127" s="12"/>
      <c r="L127" s="84"/>
    </row>
    <row r="128" spans="1:12" ht="60" hidden="1" x14ac:dyDescent="0.25">
      <c r="A128" s="99"/>
      <c r="B128" s="14" t="s">
        <v>3</v>
      </c>
      <c r="C128" s="85" t="s">
        <v>360</v>
      </c>
      <c r="D128" s="272"/>
      <c r="E128" s="272"/>
      <c r="F128" s="6">
        <v>60</v>
      </c>
      <c r="G128" s="6">
        <v>120</v>
      </c>
      <c r="H128" s="13">
        <f t="shared" si="1"/>
        <v>90</v>
      </c>
      <c r="I128" s="71"/>
      <c r="J128" s="71"/>
      <c r="K128" s="12"/>
      <c r="L128" s="84"/>
    </row>
    <row r="129" spans="1:12" ht="82.5" customHeight="1" x14ac:dyDescent="0.25">
      <c r="A129" s="237">
        <v>14</v>
      </c>
      <c r="B129" s="274" t="s">
        <v>359</v>
      </c>
      <c r="C129" s="274"/>
      <c r="D129" s="275" t="s">
        <v>6</v>
      </c>
      <c r="E129" s="272"/>
      <c r="F129" s="13">
        <f>SUM(F130:F136)</f>
        <v>675</v>
      </c>
      <c r="G129" s="13">
        <f>SUM(G130:G136)</f>
        <v>1350</v>
      </c>
      <c r="H129" s="13">
        <f t="shared" si="1"/>
        <v>1012.5</v>
      </c>
      <c r="I129" s="13">
        <v>72000</v>
      </c>
      <c r="J129" s="13">
        <v>1</v>
      </c>
      <c r="K129" s="17">
        <f>(J129*H129)/I129</f>
        <v>1.40625E-2</v>
      </c>
      <c r="L129" s="238"/>
    </row>
    <row r="130" spans="1:12" ht="45" hidden="1" x14ac:dyDescent="0.25">
      <c r="A130" s="184"/>
      <c r="B130" s="14" t="s">
        <v>3</v>
      </c>
      <c r="C130" s="187" t="s">
        <v>358</v>
      </c>
      <c r="D130" s="272"/>
      <c r="E130" s="272"/>
      <c r="F130" s="6">
        <v>150</v>
      </c>
      <c r="G130" s="6">
        <v>300</v>
      </c>
      <c r="H130" s="13">
        <f t="shared" si="1"/>
        <v>225</v>
      </c>
      <c r="I130" s="71"/>
      <c r="J130" s="71"/>
      <c r="K130" s="12"/>
      <c r="L130" s="186"/>
    </row>
    <row r="131" spans="1:12" ht="60" hidden="1" x14ac:dyDescent="0.25">
      <c r="A131" s="82"/>
      <c r="B131" s="14" t="s">
        <v>3</v>
      </c>
      <c r="C131" s="85" t="s">
        <v>357</v>
      </c>
      <c r="D131" s="272"/>
      <c r="E131" s="272"/>
      <c r="F131" s="6">
        <v>15</v>
      </c>
      <c r="G131" s="6">
        <v>30</v>
      </c>
      <c r="H131" s="13">
        <f t="shared" si="1"/>
        <v>22.5</v>
      </c>
      <c r="I131" s="71"/>
      <c r="J131" s="71"/>
      <c r="K131" s="12"/>
      <c r="L131" s="84"/>
    </row>
    <row r="132" spans="1:12" ht="30" hidden="1" x14ac:dyDescent="0.25">
      <c r="A132" s="82"/>
      <c r="B132" s="14" t="s">
        <v>3</v>
      </c>
      <c r="C132" s="85" t="s">
        <v>356</v>
      </c>
      <c r="D132" s="272"/>
      <c r="E132" s="272"/>
      <c r="F132" s="6">
        <v>150</v>
      </c>
      <c r="G132" s="6">
        <v>300</v>
      </c>
      <c r="H132" s="13">
        <f t="shared" si="1"/>
        <v>225</v>
      </c>
      <c r="I132" s="71"/>
      <c r="J132" s="71"/>
      <c r="K132" s="12"/>
      <c r="L132" s="84"/>
    </row>
    <row r="133" spans="1:12" ht="45" hidden="1" x14ac:dyDescent="0.25">
      <c r="A133" s="82"/>
      <c r="B133" s="14" t="s">
        <v>3</v>
      </c>
      <c r="C133" s="85" t="s">
        <v>355</v>
      </c>
      <c r="D133" s="272"/>
      <c r="E133" s="272"/>
      <c r="F133" s="6">
        <v>120</v>
      </c>
      <c r="G133" s="6">
        <v>240</v>
      </c>
      <c r="H133" s="13">
        <f t="shared" si="1"/>
        <v>180</v>
      </c>
      <c r="I133" s="71"/>
      <c r="J133" s="71"/>
      <c r="K133" s="12"/>
      <c r="L133" s="84"/>
    </row>
    <row r="134" spans="1:12" ht="30" hidden="1" x14ac:dyDescent="0.25">
      <c r="A134" s="82"/>
      <c r="B134" s="14" t="s">
        <v>3</v>
      </c>
      <c r="C134" s="85" t="s">
        <v>354</v>
      </c>
      <c r="D134" s="272"/>
      <c r="E134" s="272"/>
      <c r="F134" s="6">
        <v>120</v>
      </c>
      <c r="G134" s="6">
        <v>240</v>
      </c>
      <c r="H134" s="13">
        <f t="shared" si="1"/>
        <v>180</v>
      </c>
      <c r="I134" s="71"/>
      <c r="J134" s="71"/>
      <c r="K134" s="12"/>
      <c r="L134" s="84"/>
    </row>
    <row r="135" spans="1:12" ht="45" hidden="1" x14ac:dyDescent="0.25">
      <c r="A135" s="82"/>
      <c r="B135" s="14" t="s">
        <v>3</v>
      </c>
      <c r="C135" s="85" t="s">
        <v>353</v>
      </c>
      <c r="D135" s="272"/>
      <c r="E135" s="272"/>
      <c r="F135" s="6">
        <v>60</v>
      </c>
      <c r="G135" s="6">
        <v>120</v>
      </c>
      <c r="H135" s="13">
        <f t="shared" si="1"/>
        <v>90</v>
      </c>
      <c r="I135" s="71"/>
      <c r="J135" s="71"/>
      <c r="K135" s="12"/>
      <c r="L135" s="84"/>
    </row>
    <row r="136" spans="1:12" ht="60" hidden="1" x14ac:dyDescent="0.25">
      <c r="A136" s="81"/>
      <c r="B136" s="46" t="s">
        <v>3</v>
      </c>
      <c r="C136" s="113" t="s">
        <v>352</v>
      </c>
      <c r="D136" s="273"/>
      <c r="E136" s="273"/>
      <c r="F136" s="52">
        <v>60</v>
      </c>
      <c r="G136" s="52">
        <v>120</v>
      </c>
      <c r="H136" s="48">
        <f t="shared" si="1"/>
        <v>90</v>
      </c>
      <c r="I136" s="49"/>
      <c r="J136" s="49"/>
      <c r="K136" s="51"/>
      <c r="L136" s="88"/>
    </row>
    <row r="137" spans="1:12" ht="96" customHeight="1" x14ac:dyDescent="0.25">
      <c r="A137" s="82">
        <v>15</v>
      </c>
      <c r="B137" s="274" t="s">
        <v>351</v>
      </c>
      <c r="C137" s="274"/>
      <c r="D137" s="275" t="s">
        <v>6</v>
      </c>
      <c r="E137" s="272"/>
      <c r="F137" s="13">
        <f>SUM(F138:F147)</f>
        <v>815</v>
      </c>
      <c r="G137" s="13">
        <f>SUM(G138:G147)</f>
        <v>1630</v>
      </c>
      <c r="H137" s="13">
        <f t="shared" si="1"/>
        <v>1222.5</v>
      </c>
      <c r="I137" s="13">
        <v>6000</v>
      </c>
      <c r="J137" s="13">
        <v>3</v>
      </c>
      <c r="K137" s="17">
        <f>(J137*H137)/I137</f>
        <v>0.61124999999999996</v>
      </c>
      <c r="L137" s="84"/>
    </row>
    <row r="138" spans="1:12" ht="60" hidden="1" x14ac:dyDescent="0.25">
      <c r="A138" s="82"/>
      <c r="B138" s="14" t="s">
        <v>3</v>
      </c>
      <c r="C138" s="85" t="s">
        <v>350</v>
      </c>
      <c r="D138" s="272"/>
      <c r="E138" s="272"/>
      <c r="F138" s="6">
        <v>60</v>
      </c>
      <c r="G138" s="6">
        <v>120</v>
      </c>
      <c r="H138" s="13">
        <f t="shared" si="1"/>
        <v>90</v>
      </c>
      <c r="I138" s="71"/>
      <c r="J138" s="71"/>
      <c r="K138" s="12"/>
      <c r="L138" s="84"/>
    </row>
    <row r="139" spans="1:12" ht="75" hidden="1" x14ac:dyDescent="0.25">
      <c r="A139" s="82"/>
      <c r="B139" s="14" t="s">
        <v>3</v>
      </c>
      <c r="C139" s="85" t="s">
        <v>349</v>
      </c>
      <c r="D139" s="272"/>
      <c r="E139" s="272"/>
      <c r="F139" s="6">
        <v>15</v>
      </c>
      <c r="G139" s="6">
        <v>30</v>
      </c>
      <c r="H139" s="13">
        <f t="shared" si="1"/>
        <v>22.5</v>
      </c>
      <c r="I139" s="71"/>
      <c r="J139" s="71"/>
      <c r="K139" s="12"/>
      <c r="L139" s="84"/>
    </row>
    <row r="140" spans="1:12" ht="45" hidden="1" x14ac:dyDescent="0.25">
      <c r="A140" s="82"/>
      <c r="B140" s="14" t="s">
        <v>3</v>
      </c>
      <c r="C140" s="85" t="s">
        <v>348</v>
      </c>
      <c r="D140" s="272"/>
      <c r="E140" s="272"/>
      <c r="F140" s="6">
        <v>120</v>
      </c>
      <c r="G140" s="6">
        <v>240</v>
      </c>
      <c r="H140" s="13">
        <f t="shared" si="1"/>
        <v>180</v>
      </c>
      <c r="I140" s="71"/>
      <c r="J140" s="71"/>
      <c r="K140" s="12"/>
      <c r="L140" s="84"/>
    </row>
    <row r="141" spans="1:12" ht="62.1" hidden="1" customHeight="1" x14ac:dyDescent="0.25">
      <c r="A141" s="81"/>
      <c r="B141" s="46" t="s">
        <v>3</v>
      </c>
      <c r="C141" s="113" t="s">
        <v>347</v>
      </c>
      <c r="D141" s="273"/>
      <c r="E141" s="273"/>
      <c r="F141" s="52">
        <v>60</v>
      </c>
      <c r="G141" s="52">
        <v>120</v>
      </c>
      <c r="H141" s="48">
        <f t="shared" si="1"/>
        <v>90</v>
      </c>
      <c r="I141" s="49"/>
      <c r="J141" s="49"/>
      <c r="K141" s="51"/>
      <c r="L141" s="88"/>
    </row>
    <row r="142" spans="1:12" ht="30" hidden="1" x14ac:dyDescent="0.25">
      <c r="A142" s="82"/>
      <c r="B142" s="14" t="s">
        <v>3</v>
      </c>
      <c r="C142" s="85" t="s">
        <v>346</v>
      </c>
      <c r="D142" s="272"/>
      <c r="E142" s="272"/>
      <c r="F142" s="6">
        <v>30</v>
      </c>
      <c r="G142" s="6">
        <v>60</v>
      </c>
      <c r="H142" s="13">
        <f t="shared" si="1"/>
        <v>45</v>
      </c>
      <c r="I142" s="71"/>
      <c r="J142" s="71"/>
      <c r="K142" s="12"/>
      <c r="L142" s="84"/>
    </row>
    <row r="143" spans="1:12" ht="60" hidden="1" x14ac:dyDescent="0.25">
      <c r="A143" s="82"/>
      <c r="B143" s="14" t="s">
        <v>3</v>
      </c>
      <c r="C143" s="85" t="s">
        <v>345</v>
      </c>
      <c r="D143" s="272"/>
      <c r="E143" s="272"/>
      <c r="F143" s="6">
        <v>300</v>
      </c>
      <c r="G143" s="6">
        <v>600</v>
      </c>
      <c r="H143" s="13">
        <f t="shared" ref="H143:H163" si="2">AVERAGE(F143:G143)</f>
        <v>450</v>
      </c>
      <c r="I143" s="71"/>
      <c r="J143" s="71"/>
      <c r="K143" s="12"/>
      <c r="L143" s="84"/>
    </row>
    <row r="144" spans="1:12" ht="30" hidden="1" x14ac:dyDescent="0.25">
      <c r="A144" s="82"/>
      <c r="B144" s="14"/>
      <c r="C144" s="85" t="s">
        <v>344</v>
      </c>
      <c r="D144" s="272"/>
      <c r="E144" s="272"/>
      <c r="F144" s="6">
        <v>10</v>
      </c>
      <c r="G144" s="6">
        <v>20</v>
      </c>
      <c r="H144" s="13">
        <f t="shared" si="2"/>
        <v>15</v>
      </c>
      <c r="I144" s="71"/>
      <c r="J144" s="71"/>
      <c r="K144" s="12"/>
      <c r="L144" s="84"/>
    </row>
    <row r="145" spans="1:12" ht="30" hidden="1" x14ac:dyDescent="0.25">
      <c r="A145" s="82"/>
      <c r="B145" s="14"/>
      <c r="C145" s="85" t="s">
        <v>343</v>
      </c>
      <c r="D145" s="272"/>
      <c r="E145" s="272"/>
      <c r="F145" s="6">
        <v>10</v>
      </c>
      <c r="G145" s="6">
        <v>20</v>
      </c>
      <c r="H145" s="13">
        <f t="shared" si="2"/>
        <v>15</v>
      </c>
      <c r="I145" s="71"/>
      <c r="J145" s="71"/>
      <c r="K145" s="12"/>
      <c r="L145" s="84"/>
    </row>
    <row r="146" spans="1:12" ht="45" hidden="1" x14ac:dyDescent="0.25">
      <c r="A146" s="82"/>
      <c r="B146" s="14" t="s">
        <v>3</v>
      </c>
      <c r="C146" s="85" t="s">
        <v>342</v>
      </c>
      <c r="D146" s="272"/>
      <c r="E146" s="272"/>
      <c r="F146" s="6">
        <v>150</v>
      </c>
      <c r="G146" s="6">
        <v>300</v>
      </c>
      <c r="H146" s="13">
        <f t="shared" si="2"/>
        <v>225</v>
      </c>
      <c r="I146" s="71"/>
      <c r="J146" s="71"/>
      <c r="K146" s="12"/>
      <c r="L146" s="84"/>
    </row>
    <row r="147" spans="1:12" ht="60" hidden="1" x14ac:dyDescent="0.25">
      <c r="A147" s="82"/>
      <c r="B147" s="14" t="s">
        <v>3</v>
      </c>
      <c r="C147" s="85" t="s">
        <v>341</v>
      </c>
      <c r="D147" s="272"/>
      <c r="E147" s="272"/>
      <c r="F147" s="6">
        <v>60</v>
      </c>
      <c r="G147" s="6">
        <v>120</v>
      </c>
      <c r="H147" s="13">
        <f t="shared" si="2"/>
        <v>90</v>
      </c>
      <c r="I147" s="71"/>
      <c r="J147" s="71"/>
      <c r="K147" s="12"/>
      <c r="L147" s="84"/>
    </row>
    <row r="148" spans="1:12" ht="36" customHeight="1" x14ac:dyDescent="0.25">
      <c r="A148" s="82">
        <v>16</v>
      </c>
      <c r="B148" s="276" t="s">
        <v>340</v>
      </c>
      <c r="C148" s="276"/>
      <c r="D148" s="272" t="s">
        <v>140</v>
      </c>
      <c r="E148" s="272"/>
      <c r="F148" s="13">
        <f>SUM(F149:F155)</f>
        <v>1665</v>
      </c>
      <c r="G148" s="13">
        <f>SUM(G149:G155)</f>
        <v>3330</v>
      </c>
      <c r="H148" s="13">
        <f t="shared" si="2"/>
        <v>2497.5</v>
      </c>
      <c r="I148" s="13">
        <v>72000</v>
      </c>
      <c r="J148" s="13">
        <v>2</v>
      </c>
      <c r="K148" s="17">
        <f>(J148*H148)/I148</f>
        <v>6.9375000000000006E-2</v>
      </c>
      <c r="L148" s="84"/>
    </row>
    <row r="149" spans="1:12" ht="45.95" hidden="1" customHeight="1" x14ac:dyDescent="0.25">
      <c r="A149" s="81"/>
      <c r="B149" s="46" t="s">
        <v>3</v>
      </c>
      <c r="C149" s="113" t="s">
        <v>339</v>
      </c>
      <c r="D149" s="273"/>
      <c r="E149" s="273"/>
      <c r="F149" s="52">
        <v>150</v>
      </c>
      <c r="G149" s="52">
        <v>300</v>
      </c>
      <c r="H149" s="48">
        <f t="shared" si="2"/>
        <v>225</v>
      </c>
      <c r="I149" s="49"/>
      <c r="J149" s="49"/>
      <c r="K149" s="51"/>
      <c r="L149" s="88"/>
    </row>
    <row r="150" spans="1:12" ht="45" hidden="1" x14ac:dyDescent="0.25">
      <c r="A150" s="82"/>
      <c r="B150" s="14" t="s">
        <v>3</v>
      </c>
      <c r="C150" s="85" t="s">
        <v>338</v>
      </c>
      <c r="D150" s="272"/>
      <c r="E150" s="272"/>
      <c r="F150" s="6">
        <v>15</v>
      </c>
      <c r="G150" s="6">
        <v>30</v>
      </c>
      <c r="H150" s="13">
        <f t="shared" si="2"/>
        <v>22.5</v>
      </c>
      <c r="I150" s="71"/>
      <c r="J150" s="71"/>
      <c r="K150" s="12"/>
      <c r="L150" s="84"/>
    </row>
    <row r="151" spans="1:12" ht="60" hidden="1" x14ac:dyDescent="0.25">
      <c r="A151" s="82"/>
      <c r="B151" s="14" t="s">
        <v>3</v>
      </c>
      <c r="C151" s="99" t="s">
        <v>337</v>
      </c>
      <c r="D151" s="272"/>
      <c r="E151" s="272"/>
      <c r="F151" s="6">
        <v>300</v>
      </c>
      <c r="G151" s="6">
        <v>600</v>
      </c>
      <c r="H151" s="13">
        <f t="shared" si="2"/>
        <v>450</v>
      </c>
      <c r="I151" s="71"/>
      <c r="J151" s="71"/>
      <c r="K151" s="12"/>
      <c r="L151" s="84"/>
    </row>
    <row r="152" spans="1:12" ht="30" hidden="1" x14ac:dyDescent="0.25">
      <c r="A152" s="82"/>
      <c r="B152" s="14" t="s">
        <v>3</v>
      </c>
      <c r="C152" s="99" t="s">
        <v>336</v>
      </c>
      <c r="D152" s="272"/>
      <c r="E152" s="272"/>
      <c r="F152" s="6">
        <v>150</v>
      </c>
      <c r="G152" s="6">
        <v>300</v>
      </c>
      <c r="H152" s="13">
        <f t="shared" si="2"/>
        <v>225</v>
      </c>
      <c r="I152" s="71"/>
      <c r="J152" s="71"/>
      <c r="K152" s="12"/>
      <c r="L152" s="84"/>
    </row>
    <row r="153" spans="1:12" ht="30" hidden="1" x14ac:dyDescent="0.25">
      <c r="A153" s="82"/>
      <c r="B153" s="14" t="s">
        <v>3</v>
      </c>
      <c r="C153" s="99" t="s">
        <v>335</v>
      </c>
      <c r="D153" s="272"/>
      <c r="E153" s="272"/>
      <c r="F153" s="6">
        <v>600</v>
      </c>
      <c r="G153" s="6">
        <v>1200</v>
      </c>
      <c r="H153" s="13">
        <f t="shared" si="2"/>
        <v>900</v>
      </c>
      <c r="I153" s="71"/>
      <c r="J153" s="71"/>
      <c r="K153" s="12"/>
      <c r="L153" s="84"/>
    </row>
    <row r="154" spans="1:12" ht="45" hidden="1" x14ac:dyDescent="0.25">
      <c r="A154" s="82"/>
      <c r="B154" s="14" t="s">
        <v>3</v>
      </c>
      <c r="C154" s="99" t="s">
        <v>334</v>
      </c>
      <c r="D154" s="272"/>
      <c r="E154" s="272"/>
      <c r="F154" s="6">
        <v>150</v>
      </c>
      <c r="G154" s="6">
        <v>300</v>
      </c>
      <c r="H154" s="13">
        <f t="shared" si="2"/>
        <v>225</v>
      </c>
      <c r="I154" s="71"/>
      <c r="J154" s="71"/>
      <c r="K154" s="12"/>
      <c r="L154" s="84"/>
    </row>
    <row r="155" spans="1:12" ht="80.099999999999994" hidden="1" customHeight="1" x14ac:dyDescent="0.25">
      <c r="A155" s="184"/>
      <c r="B155" s="14" t="s">
        <v>3</v>
      </c>
      <c r="C155" s="187" t="s">
        <v>333</v>
      </c>
      <c r="D155" s="272"/>
      <c r="E155" s="272"/>
      <c r="F155" s="6">
        <v>300</v>
      </c>
      <c r="G155" s="6">
        <v>600</v>
      </c>
      <c r="H155" s="13">
        <f t="shared" si="2"/>
        <v>450</v>
      </c>
      <c r="I155" s="71"/>
      <c r="J155" s="71"/>
      <c r="K155" s="12"/>
      <c r="L155" s="186"/>
    </row>
    <row r="156" spans="1:12" ht="64.5" customHeight="1" x14ac:dyDescent="0.25">
      <c r="A156" s="82">
        <v>17</v>
      </c>
      <c r="B156" s="274" t="s">
        <v>11</v>
      </c>
      <c r="C156" s="274"/>
      <c r="D156" s="275" t="s">
        <v>6</v>
      </c>
      <c r="E156" s="272"/>
      <c r="F156" s="13">
        <f>SUM(F157:F159)</f>
        <v>225</v>
      </c>
      <c r="G156" s="13">
        <f>SUM(G157:G159)</f>
        <v>450</v>
      </c>
      <c r="H156" s="13">
        <f t="shared" si="2"/>
        <v>337.5</v>
      </c>
      <c r="I156" s="13">
        <v>6000</v>
      </c>
      <c r="J156" s="13">
        <v>1</v>
      </c>
      <c r="K156" s="17">
        <f>(J156*H156)/I156</f>
        <v>5.6250000000000001E-2</v>
      </c>
      <c r="L156" s="84"/>
    </row>
    <row r="157" spans="1:12" hidden="1" x14ac:dyDescent="0.25">
      <c r="A157" s="82"/>
      <c r="B157" s="14" t="s">
        <v>3</v>
      </c>
      <c r="C157" s="93" t="s">
        <v>10</v>
      </c>
      <c r="D157" s="272"/>
      <c r="E157" s="272"/>
      <c r="F157" s="6">
        <v>150</v>
      </c>
      <c r="G157" s="6">
        <v>300</v>
      </c>
      <c r="H157" s="13">
        <f t="shared" si="2"/>
        <v>225</v>
      </c>
      <c r="I157" s="71"/>
      <c r="J157" s="71"/>
      <c r="K157" s="12"/>
      <c r="L157" s="84"/>
    </row>
    <row r="158" spans="1:12" hidden="1" x14ac:dyDescent="0.25">
      <c r="A158" s="82"/>
      <c r="B158" s="14" t="s">
        <v>3</v>
      </c>
      <c r="C158" s="93" t="s">
        <v>9</v>
      </c>
      <c r="D158" s="272"/>
      <c r="E158" s="272"/>
      <c r="F158" s="6">
        <v>60</v>
      </c>
      <c r="G158" s="6">
        <v>120</v>
      </c>
      <c r="H158" s="13">
        <f t="shared" si="2"/>
        <v>90</v>
      </c>
      <c r="I158" s="71"/>
      <c r="J158" s="71"/>
      <c r="K158" s="12"/>
      <c r="L158" s="84"/>
    </row>
    <row r="159" spans="1:12" ht="30" hidden="1" x14ac:dyDescent="0.25">
      <c r="A159" s="82"/>
      <c r="B159" s="14" t="s">
        <v>3</v>
      </c>
      <c r="C159" s="93" t="s">
        <v>8</v>
      </c>
      <c r="D159" s="272"/>
      <c r="E159" s="272"/>
      <c r="F159" s="6">
        <v>15</v>
      </c>
      <c r="G159" s="6">
        <v>30</v>
      </c>
      <c r="H159" s="13">
        <f t="shared" si="2"/>
        <v>22.5</v>
      </c>
      <c r="I159" s="71"/>
      <c r="J159" s="71"/>
      <c r="K159" s="12"/>
      <c r="L159" s="84"/>
    </row>
    <row r="160" spans="1:12" ht="48" customHeight="1" x14ac:dyDescent="0.25">
      <c r="A160" s="82">
        <v>18</v>
      </c>
      <c r="B160" s="274" t="s">
        <v>7</v>
      </c>
      <c r="C160" s="274"/>
      <c r="D160" s="275" t="s">
        <v>6</v>
      </c>
      <c r="E160" s="272"/>
      <c r="F160" s="13">
        <f>SUM(F161:F163)</f>
        <v>320</v>
      </c>
      <c r="G160" s="13">
        <f>SUM(G161:G163)</f>
        <v>640</v>
      </c>
      <c r="H160" s="13">
        <f t="shared" si="2"/>
        <v>480</v>
      </c>
      <c r="I160" s="13">
        <v>6000</v>
      </c>
      <c r="J160" s="13">
        <v>1</v>
      </c>
      <c r="K160" s="17">
        <f>(J160*H160)/I160</f>
        <v>0.08</v>
      </c>
      <c r="L160" s="90" t="s">
        <v>104</v>
      </c>
    </row>
    <row r="161" spans="1:12" ht="30" hidden="1" x14ac:dyDescent="0.25">
      <c r="A161" s="82"/>
      <c r="B161" s="14" t="s">
        <v>3</v>
      </c>
      <c r="C161" s="93" t="s">
        <v>5</v>
      </c>
      <c r="D161" s="272"/>
      <c r="E161" s="272"/>
      <c r="F161" s="6">
        <v>5</v>
      </c>
      <c r="G161" s="6">
        <v>10</v>
      </c>
      <c r="H161" s="13">
        <f t="shared" si="2"/>
        <v>7.5</v>
      </c>
      <c r="I161" s="71"/>
      <c r="J161" s="71"/>
      <c r="K161" s="12"/>
      <c r="L161" s="84"/>
    </row>
    <row r="162" spans="1:12" hidden="1" x14ac:dyDescent="0.25">
      <c r="A162" s="82"/>
      <c r="B162" s="14" t="s">
        <v>3</v>
      </c>
      <c r="C162" s="93" t="s">
        <v>4</v>
      </c>
      <c r="D162" s="272"/>
      <c r="E162" s="272"/>
      <c r="F162" s="6">
        <v>300</v>
      </c>
      <c r="G162" s="6">
        <v>600</v>
      </c>
      <c r="H162" s="13">
        <f t="shared" si="2"/>
        <v>450</v>
      </c>
      <c r="I162" s="71"/>
      <c r="J162" s="71"/>
      <c r="K162" s="12"/>
      <c r="L162" s="84"/>
    </row>
    <row r="163" spans="1:12" ht="34.5" hidden="1" customHeight="1" x14ac:dyDescent="0.25">
      <c r="A163" s="237"/>
      <c r="B163" s="14" t="s">
        <v>3</v>
      </c>
      <c r="C163" s="242" t="s">
        <v>2</v>
      </c>
      <c r="D163" s="272"/>
      <c r="E163" s="272"/>
      <c r="F163" s="6">
        <v>15</v>
      </c>
      <c r="G163" s="6">
        <v>30</v>
      </c>
      <c r="H163" s="13">
        <f t="shared" si="2"/>
        <v>22.5</v>
      </c>
      <c r="I163" s="71"/>
      <c r="J163" s="71"/>
      <c r="K163" s="12"/>
      <c r="L163" s="238"/>
    </row>
    <row r="164" spans="1:12" ht="15.95" customHeight="1" x14ac:dyDescent="0.25">
      <c r="A164" s="298" t="s">
        <v>1</v>
      </c>
      <c r="B164" s="298"/>
      <c r="C164" s="298"/>
      <c r="D164" s="298"/>
      <c r="E164" s="298"/>
      <c r="F164" s="298"/>
      <c r="G164" s="298"/>
      <c r="H164" s="298"/>
      <c r="I164" s="298"/>
      <c r="J164" s="298"/>
      <c r="K164" s="12">
        <f>SUM(K9:K163)</f>
        <v>2.203125</v>
      </c>
      <c r="L164" s="245"/>
    </row>
    <row r="165" spans="1:12" x14ac:dyDescent="0.25">
      <c r="A165" s="299" t="s">
        <v>0</v>
      </c>
      <c r="B165" s="299"/>
      <c r="C165" s="299"/>
      <c r="D165" s="299"/>
      <c r="E165" s="299"/>
      <c r="F165" s="299"/>
      <c r="G165" s="299"/>
      <c r="H165" s="299"/>
      <c r="I165" s="299"/>
      <c r="J165" s="299"/>
      <c r="K165" s="165">
        <f>ROUND(K164,0)</f>
        <v>2</v>
      </c>
      <c r="L165" s="45"/>
    </row>
  </sheetData>
  <mergeCells count="186">
    <mergeCell ref="A7:A8"/>
    <mergeCell ref="B7:C8"/>
    <mergeCell ref="D7:E8"/>
    <mergeCell ref="F7:H7"/>
    <mergeCell ref="I7:I8"/>
    <mergeCell ref="J7:J8"/>
    <mergeCell ref="K7:K8"/>
    <mergeCell ref="L7:L8"/>
    <mergeCell ref="E1:G1"/>
    <mergeCell ref="E2:L2"/>
    <mergeCell ref="E3:L5"/>
    <mergeCell ref="B9:C9"/>
    <mergeCell ref="D9:E9"/>
    <mergeCell ref="D10:E10"/>
    <mergeCell ref="D11:E11"/>
    <mergeCell ref="D12:E12"/>
    <mergeCell ref="D13:E13"/>
    <mergeCell ref="D14:E14"/>
    <mergeCell ref="D15:E15"/>
    <mergeCell ref="D16:E16"/>
    <mergeCell ref="D17:E17"/>
    <mergeCell ref="B18:C18"/>
    <mergeCell ref="D18:E18"/>
    <mergeCell ref="D19:E19"/>
    <mergeCell ref="D20:E20"/>
    <mergeCell ref="D21:E21"/>
    <mergeCell ref="D22:E22"/>
    <mergeCell ref="D23:E23"/>
    <mergeCell ref="D24:E24"/>
    <mergeCell ref="D25:E25"/>
    <mergeCell ref="D26:E26"/>
    <mergeCell ref="B27:C27"/>
    <mergeCell ref="D27:E27"/>
    <mergeCell ref="D28:E28"/>
    <mergeCell ref="D29:E29"/>
    <mergeCell ref="D30:E30"/>
    <mergeCell ref="D31:E31"/>
    <mergeCell ref="D32:E32"/>
    <mergeCell ref="B45:C45"/>
    <mergeCell ref="D45:E45"/>
    <mergeCell ref="D46:E46"/>
    <mergeCell ref="D47:E47"/>
    <mergeCell ref="D48:E48"/>
    <mergeCell ref="D33:E33"/>
    <mergeCell ref="D34:E34"/>
    <mergeCell ref="B35:C35"/>
    <mergeCell ref="D35:E35"/>
    <mergeCell ref="D36:E36"/>
    <mergeCell ref="D37:E37"/>
    <mergeCell ref="D38:E38"/>
    <mergeCell ref="D39:E39"/>
    <mergeCell ref="D40:E40"/>
    <mergeCell ref="D49:E49"/>
    <mergeCell ref="D50:E50"/>
    <mergeCell ref="D51:E51"/>
    <mergeCell ref="D52:E52"/>
    <mergeCell ref="D53:E53"/>
    <mergeCell ref="D54:E54"/>
    <mergeCell ref="D41:E41"/>
    <mergeCell ref="D42:E42"/>
    <mergeCell ref="D43:E43"/>
    <mergeCell ref="D44:E44"/>
    <mergeCell ref="B55:C55"/>
    <mergeCell ref="D55:E55"/>
    <mergeCell ref="D56:E56"/>
    <mergeCell ref="D57:E57"/>
    <mergeCell ref="D58:E58"/>
    <mergeCell ref="D59:E59"/>
    <mergeCell ref="D60:E60"/>
    <mergeCell ref="D61:E61"/>
    <mergeCell ref="D62:E62"/>
    <mergeCell ref="B75:C75"/>
    <mergeCell ref="D75:E75"/>
    <mergeCell ref="D76:E76"/>
    <mergeCell ref="D77:E77"/>
    <mergeCell ref="D78:E78"/>
    <mergeCell ref="D63:E63"/>
    <mergeCell ref="D64:E64"/>
    <mergeCell ref="B65:C65"/>
    <mergeCell ref="D65:E65"/>
    <mergeCell ref="D66:E66"/>
    <mergeCell ref="D67:E67"/>
    <mergeCell ref="D68:E68"/>
    <mergeCell ref="D69:E69"/>
    <mergeCell ref="D70:E70"/>
    <mergeCell ref="D79:E79"/>
    <mergeCell ref="D80:E80"/>
    <mergeCell ref="D81:E81"/>
    <mergeCell ref="D82:E82"/>
    <mergeCell ref="D83:E83"/>
    <mergeCell ref="D84:E84"/>
    <mergeCell ref="D71:E71"/>
    <mergeCell ref="D72:E72"/>
    <mergeCell ref="D73:E73"/>
    <mergeCell ref="D74:E74"/>
    <mergeCell ref="D102:E102"/>
    <mergeCell ref="D103:E103"/>
    <mergeCell ref="D104:E104"/>
    <mergeCell ref="D105:E105"/>
    <mergeCell ref="B85:C85"/>
    <mergeCell ref="D85:E85"/>
    <mergeCell ref="D86:E86"/>
    <mergeCell ref="D87:E87"/>
    <mergeCell ref="D88:E88"/>
    <mergeCell ref="D89:E89"/>
    <mergeCell ref="D90:E90"/>
    <mergeCell ref="D91:E91"/>
    <mergeCell ref="D92:E92"/>
    <mergeCell ref="D97:E97"/>
    <mergeCell ref="D98:E98"/>
    <mergeCell ref="D99:E99"/>
    <mergeCell ref="D100:E100"/>
    <mergeCell ref="D101:E101"/>
    <mergeCell ref="D93:E93"/>
    <mergeCell ref="D94:E94"/>
    <mergeCell ref="D95:E95"/>
    <mergeCell ref="B96:C96"/>
    <mergeCell ref="D96:E96"/>
    <mergeCell ref="B113:C113"/>
    <mergeCell ref="D113:E113"/>
    <mergeCell ref="D114:E114"/>
    <mergeCell ref="D115:E115"/>
    <mergeCell ref="D116:E116"/>
    <mergeCell ref="D117:E117"/>
    <mergeCell ref="D118:E118"/>
    <mergeCell ref="D119:E119"/>
    <mergeCell ref="B106:C106"/>
    <mergeCell ref="D106:E106"/>
    <mergeCell ref="D107:E107"/>
    <mergeCell ref="D108:E108"/>
    <mergeCell ref="D109:E109"/>
    <mergeCell ref="D110:E110"/>
    <mergeCell ref="D111:E111"/>
    <mergeCell ref="D112:E112"/>
    <mergeCell ref="D128:E128"/>
    <mergeCell ref="B129:C129"/>
    <mergeCell ref="D129:E129"/>
    <mergeCell ref="D130:E130"/>
    <mergeCell ref="D131:E131"/>
    <mergeCell ref="D132:E132"/>
    <mergeCell ref="B120:C120"/>
    <mergeCell ref="D120:E120"/>
    <mergeCell ref="D121:E121"/>
    <mergeCell ref="D122:E122"/>
    <mergeCell ref="D123:E123"/>
    <mergeCell ref="D124:E124"/>
    <mergeCell ref="D125:E125"/>
    <mergeCell ref="D126:E126"/>
    <mergeCell ref="D127:E127"/>
    <mergeCell ref="B148:C148"/>
    <mergeCell ref="D148:E148"/>
    <mergeCell ref="D138:E138"/>
    <mergeCell ref="D139:E139"/>
    <mergeCell ref="D140:E140"/>
    <mergeCell ref="D141:E141"/>
    <mergeCell ref="D142:E142"/>
    <mergeCell ref="D143:E143"/>
    <mergeCell ref="D133:E133"/>
    <mergeCell ref="D134:E134"/>
    <mergeCell ref="D135:E135"/>
    <mergeCell ref="D136:E136"/>
    <mergeCell ref="B137:C137"/>
    <mergeCell ref="D137:E137"/>
    <mergeCell ref="D149:E149"/>
    <mergeCell ref="D150:E150"/>
    <mergeCell ref="D151:E151"/>
    <mergeCell ref="D152:E152"/>
    <mergeCell ref="D153:E153"/>
    <mergeCell ref="D154:E154"/>
    <mergeCell ref="D144:E144"/>
    <mergeCell ref="D145:E145"/>
    <mergeCell ref="D146:E146"/>
    <mergeCell ref="D147:E147"/>
    <mergeCell ref="A165:J165"/>
    <mergeCell ref="B160:C160"/>
    <mergeCell ref="D160:E160"/>
    <mergeCell ref="D161:E161"/>
    <mergeCell ref="D162:E162"/>
    <mergeCell ref="D163:E163"/>
    <mergeCell ref="A164:J164"/>
    <mergeCell ref="D155:E155"/>
    <mergeCell ref="B156:C156"/>
    <mergeCell ref="D156:E156"/>
    <mergeCell ref="D157:E157"/>
    <mergeCell ref="D158:E158"/>
    <mergeCell ref="D159:E159"/>
  </mergeCells>
  <printOptions horizontalCentered="1"/>
  <pageMargins left="1.5748031496062993" right="1.1811023622047245" top="1.1811023622047245" bottom="1.1811023622047245" header="1.1811023622047201" footer="0"/>
  <pageSetup paperSize="9" scale="58" firstPageNumber="157" fitToHeight="0" orientation="portrait" r:id="rId1"/>
  <headerFooter differentOddEven="1">
    <oddHeader>&amp;L&amp;P</oddHeader>
    <evenHeader>&amp;R&amp;P</even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view="pageBreakPreview" topLeftCell="A35" zoomScale="89" zoomScaleNormal="100" zoomScaleSheetLayoutView="89" workbookViewId="0">
      <selection activeCell="D40" sqref="D40:E40"/>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95" t="s">
        <v>36</v>
      </c>
      <c r="C1" s="23" t="s">
        <v>35</v>
      </c>
      <c r="D1" s="23" t="s">
        <v>29</v>
      </c>
      <c r="E1" s="296" t="s">
        <v>332</v>
      </c>
      <c r="F1" s="296"/>
      <c r="G1" s="296"/>
      <c r="H1" s="296"/>
      <c r="I1" s="296"/>
      <c r="J1" s="296"/>
      <c r="K1" s="296"/>
      <c r="L1" s="296"/>
    </row>
    <row r="2" spans="1:12" x14ac:dyDescent="0.25">
      <c r="A2" s="23"/>
      <c r="B2" s="95" t="s">
        <v>33</v>
      </c>
      <c r="C2" s="23" t="s">
        <v>32</v>
      </c>
      <c r="D2" s="23" t="s">
        <v>29</v>
      </c>
      <c r="E2" s="296" t="s">
        <v>208</v>
      </c>
      <c r="F2" s="296"/>
      <c r="G2" s="296"/>
      <c r="H2" s="296"/>
      <c r="I2" s="296"/>
      <c r="J2" s="296"/>
      <c r="K2" s="296"/>
      <c r="L2" s="296"/>
    </row>
    <row r="3" spans="1:12" x14ac:dyDescent="0.25">
      <c r="A3" s="23"/>
      <c r="B3" s="95" t="s">
        <v>31</v>
      </c>
      <c r="C3" s="23" t="s">
        <v>30</v>
      </c>
      <c r="D3" s="23" t="s">
        <v>29</v>
      </c>
      <c r="E3" s="276" t="s">
        <v>331</v>
      </c>
      <c r="F3" s="276"/>
      <c r="G3" s="276"/>
      <c r="H3" s="276"/>
      <c r="I3" s="276"/>
      <c r="J3" s="276"/>
      <c r="K3" s="276"/>
      <c r="L3" s="276"/>
    </row>
    <row r="4" spans="1:12" x14ac:dyDescent="0.25">
      <c r="A4" s="94"/>
      <c r="B4" s="90"/>
      <c r="C4" s="90"/>
      <c r="D4" s="90"/>
      <c r="E4" s="276"/>
      <c r="F4" s="276"/>
      <c r="G4" s="276"/>
      <c r="H4" s="276"/>
      <c r="I4" s="276"/>
      <c r="J4" s="276"/>
      <c r="K4" s="276"/>
      <c r="L4" s="276"/>
    </row>
    <row r="5" spans="1:12" x14ac:dyDescent="0.25">
      <c r="A5" s="94"/>
      <c r="B5" s="90"/>
      <c r="C5" s="90"/>
      <c r="D5" s="90"/>
      <c r="E5" s="276"/>
      <c r="F5" s="276"/>
      <c r="G5" s="276"/>
      <c r="H5" s="276"/>
      <c r="I5" s="276"/>
      <c r="J5" s="276"/>
      <c r="K5" s="276"/>
      <c r="L5" s="276"/>
    </row>
    <row r="6" spans="1:12" ht="15.95" customHeight="1" x14ac:dyDescent="0.25">
      <c r="A6" s="72"/>
      <c r="B6" s="72"/>
      <c r="C6" s="72"/>
      <c r="D6" s="72"/>
      <c r="E6" s="95"/>
      <c r="F6" s="71"/>
      <c r="G6" s="71"/>
      <c r="H6" s="71"/>
      <c r="I6" s="71"/>
      <c r="J6" s="71"/>
      <c r="K6" s="22"/>
      <c r="L6" s="23"/>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89" t="s">
        <v>20</v>
      </c>
      <c r="G8" s="89" t="s">
        <v>19</v>
      </c>
      <c r="H8" s="89" t="s">
        <v>18</v>
      </c>
      <c r="I8" s="283"/>
      <c r="J8" s="283"/>
      <c r="K8" s="278"/>
      <c r="L8" s="278"/>
    </row>
    <row r="9" spans="1:12" ht="80.25" customHeight="1" x14ac:dyDescent="0.25">
      <c r="A9" s="82">
        <v>1</v>
      </c>
      <c r="B9" s="274" t="s">
        <v>330</v>
      </c>
      <c r="C9" s="274"/>
      <c r="D9" s="275" t="s">
        <v>6</v>
      </c>
      <c r="E9" s="272"/>
      <c r="F9" s="13">
        <f>SUM(F10:F14)</f>
        <v>300</v>
      </c>
      <c r="G9" s="13">
        <f>SUM(G10:G14)</f>
        <v>600</v>
      </c>
      <c r="H9" s="13">
        <f>AVERAGE(F9:G9)</f>
        <v>450</v>
      </c>
      <c r="I9" s="13">
        <v>6000</v>
      </c>
      <c r="J9" s="13">
        <v>1</v>
      </c>
      <c r="K9" s="17">
        <f>(J9*H9)/I9</f>
        <v>7.4999999999999997E-2</v>
      </c>
      <c r="L9" s="84"/>
    </row>
    <row r="10" spans="1:12" ht="30" hidden="1" x14ac:dyDescent="0.25">
      <c r="A10" s="82"/>
      <c r="B10" s="14" t="s">
        <v>3</v>
      </c>
      <c r="C10" s="75" t="s">
        <v>329</v>
      </c>
      <c r="D10" s="272"/>
      <c r="E10" s="272"/>
      <c r="F10" s="6">
        <v>60</v>
      </c>
      <c r="G10" s="6">
        <v>120</v>
      </c>
      <c r="H10" s="13"/>
      <c r="I10" s="71"/>
      <c r="J10" s="71"/>
      <c r="K10" s="12"/>
      <c r="L10" s="84"/>
    </row>
    <row r="11" spans="1:12" ht="60" hidden="1" x14ac:dyDescent="0.25">
      <c r="A11" s="82"/>
      <c r="B11" s="14" t="s">
        <v>3</v>
      </c>
      <c r="C11" s="75" t="s">
        <v>328</v>
      </c>
      <c r="D11" s="272"/>
      <c r="E11" s="272"/>
      <c r="F11" s="6">
        <v>15</v>
      </c>
      <c r="G11" s="6">
        <v>30</v>
      </c>
      <c r="H11" s="13"/>
      <c r="I11" s="71"/>
      <c r="J11" s="71"/>
      <c r="K11" s="12"/>
      <c r="L11" s="84"/>
    </row>
    <row r="12" spans="1:12" ht="30.95" hidden="1" customHeight="1" x14ac:dyDescent="0.25">
      <c r="A12" s="81"/>
      <c r="B12" s="46" t="s">
        <v>3</v>
      </c>
      <c r="C12" s="147" t="s">
        <v>327</v>
      </c>
      <c r="D12" s="273"/>
      <c r="E12" s="273"/>
      <c r="F12" s="52">
        <v>150</v>
      </c>
      <c r="G12" s="52">
        <v>300</v>
      </c>
      <c r="H12" s="48"/>
      <c r="I12" s="49"/>
      <c r="J12" s="49"/>
      <c r="K12" s="51"/>
      <c r="L12" s="88"/>
    </row>
    <row r="13" spans="1:12" ht="45" hidden="1" x14ac:dyDescent="0.25">
      <c r="A13" s="82"/>
      <c r="B13" s="14" t="s">
        <v>3</v>
      </c>
      <c r="C13" s="75" t="s">
        <v>326</v>
      </c>
      <c r="D13" s="272"/>
      <c r="E13" s="272"/>
      <c r="F13" s="6">
        <v>60</v>
      </c>
      <c r="G13" s="6">
        <v>120</v>
      </c>
      <c r="H13" s="13"/>
      <c r="I13" s="71"/>
      <c r="J13" s="71"/>
      <c r="K13" s="12"/>
      <c r="L13" s="84"/>
    </row>
    <row r="14" spans="1:12" ht="45" hidden="1" x14ac:dyDescent="0.25">
      <c r="A14" s="82"/>
      <c r="B14" s="14" t="s">
        <v>3</v>
      </c>
      <c r="C14" s="75" t="s">
        <v>325</v>
      </c>
      <c r="D14" s="272"/>
      <c r="E14" s="272"/>
      <c r="F14" s="6">
        <v>15</v>
      </c>
      <c r="G14" s="6">
        <v>30</v>
      </c>
      <c r="H14" s="13"/>
      <c r="I14" s="71"/>
      <c r="J14" s="71"/>
      <c r="K14" s="12"/>
      <c r="L14" s="84"/>
    </row>
    <row r="15" spans="1:12" ht="92.25" customHeight="1" x14ac:dyDescent="0.25">
      <c r="A15" s="237">
        <v>2</v>
      </c>
      <c r="B15" s="274" t="s">
        <v>324</v>
      </c>
      <c r="C15" s="274"/>
      <c r="D15" s="275" t="s">
        <v>6</v>
      </c>
      <c r="E15" s="272"/>
      <c r="F15" s="13">
        <f>SUM(F16:F19)</f>
        <v>615</v>
      </c>
      <c r="G15" s="13">
        <f>SUM(G16:G19)</f>
        <v>1230</v>
      </c>
      <c r="H15" s="13">
        <f t="shared" ref="H15:H53" si="0">AVERAGE(F15:G15)</f>
        <v>922.5</v>
      </c>
      <c r="I15" s="13">
        <v>6000</v>
      </c>
      <c r="J15" s="13">
        <v>1</v>
      </c>
      <c r="K15" s="17">
        <f>(J15*H15)/I15</f>
        <v>0.15375</v>
      </c>
      <c r="L15" s="238"/>
    </row>
    <row r="16" spans="1:12" ht="60" hidden="1" x14ac:dyDescent="0.25">
      <c r="A16" s="82"/>
      <c r="B16" s="14" t="s">
        <v>3</v>
      </c>
      <c r="C16" s="85" t="s">
        <v>323</v>
      </c>
      <c r="D16" s="272"/>
      <c r="E16" s="272"/>
      <c r="F16" s="6">
        <v>150</v>
      </c>
      <c r="G16" s="6">
        <v>300</v>
      </c>
      <c r="H16" s="13"/>
      <c r="I16" s="71"/>
      <c r="J16" s="71"/>
      <c r="K16" s="12"/>
      <c r="L16" s="84"/>
    </row>
    <row r="17" spans="1:12" ht="45" hidden="1" x14ac:dyDescent="0.25">
      <c r="A17" s="82"/>
      <c r="B17" s="14" t="s">
        <v>3</v>
      </c>
      <c r="C17" s="85" t="s">
        <v>322</v>
      </c>
      <c r="D17" s="272"/>
      <c r="E17" s="272"/>
      <c r="F17" s="6">
        <v>150</v>
      </c>
      <c r="G17" s="6">
        <v>300</v>
      </c>
      <c r="H17" s="13"/>
      <c r="I17" s="71"/>
      <c r="J17" s="71"/>
      <c r="K17" s="12"/>
      <c r="L17" s="84"/>
    </row>
    <row r="18" spans="1:12" ht="48" hidden="1" customHeight="1" x14ac:dyDescent="0.25">
      <c r="A18" s="81"/>
      <c r="B18" s="46" t="s">
        <v>3</v>
      </c>
      <c r="C18" s="113" t="s">
        <v>321</v>
      </c>
      <c r="D18" s="273"/>
      <c r="E18" s="273"/>
      <c r="F18" s="52">
        <v>300</v>
      </c>
      <c r="G18" s="52">
        <v>600</v>
      </c>
      <c r="H18" s="48"/>
      <c r="I18" s="49"/>
      <c r="J18" s="49"/>
      <c r="K18" s="51"/>
      <c r="L18" s="88"/>
    </row>
    <row r="19" spans="1:12" ht="60" hidden="1" x14ac:dyDescent="0.25">
      <c r="A19" s="82"/>
      <c r="B19" s="14" t="s">
        <v>3</v>
      </c>
      <c r="C19" s="85" t="s">
        <v>320</v>
      </c>
      <c r="D19" s="272"/>
      <c r="E19" s="272"/>
      <c r="F19" s="6">
        <v>15</v>
      </c>
      <c r="G19" s="6">
        <v>30</v>
      </c>
      <c r="H19" s="13"/>
      <c r="I19" s="71"/>
      <c r="J19" s="71"/>
      <c r="K19" s="12"/>
      <c r="L19" s="84"/>
    </row>
    <row r="20" spans="1:12" ht="77.25" customHeight="1" x14ac:dyDescent="0.25">
      <c r="A20" s="82">
        <v>3</v>
      </c>
      <c r="B20" s="274" t="s">
        <v>319</v>
      </c>
      <c r="C20" s="274"/>
      <c r="D20" s="275" t="s">
        <v>6</v>
      </c>
      <c r="E20" s="272"/>
      <c r="F20" s="13">
        <f>SUM(F21:F24)</f>
        <v>795</v>
      </c>
      <c r="G20" s="13">
        <f>SUM(G21:G24)</f>
        <v>1590</v>
      </c>
      <c r="H20" s="13">
        <f t="shared" si="0"/>
        <v>1192.5</v>
      </c>
      <c r="I20" s="13">
        <v>72000</v>
      </c>
      <c r="J20" s="13">
        <v>1</v>
      </c>
      <c r="K20" s="17">
        <f>(J20*H20)/I20</f>
        <v>1.6562500000000001E-2</v>
      </c>
      <c r="L20" s="84"/>
    </row>
    <row r="21" spans="1:12" ht="30" hidden="1" x14ac:dyDescent="0.25">
      <c r="A21" s="82"/>
      <c r="B21" s="14" t="s">
        <v>3</v>
      </c>
      <c r="C21" s="85" t="s">
        <v>318</v>
      </c>
      <c r="D21" s="272"/>
      <c r="E21" s="272"/>
      <c r="F21" s="6">
        <v>150</v>
      </c>
      <c r="G21" s="6">
        <v>300</v>
      </c>
      <c r="H21" s="13"/>
      <c r="I21" s="71"/>
      <c r="J21" s="71"/>
      <c r="K21" s="12"/>
      <c r="L21" s="84"/>
    </row>
    <row r="22" spans="1:12" ht="50.25" hidden="1" customHeight="1" x14ac:dyDescent="0.25">
      <c r="A22" s="82"/>
      <c r="B22" s="14" t="s">
        <v>3</v>
      </c>
      <c r="C22" s="85" t="s">
        <v>317</v>
      </c>
      <c r="D22" s="272"/>
      <c r="E22" s="272"/>
      <c r="F22" s="6">
        <v>30</v>
      </c>
      <c r="G22" s="6">
        <v>60</v>
      </c>
      <c r="H22" s="13"/>
      <c r="I22" s="71"/>
      <c r="J22" s="71"/>
      <c r="K22" s="12"/>
      <c r="L22" s="84"/>
    </row>
    <row r="23" spans="1:12" ht="45" hidden="1" x14ac:dyDescent="0.25">
      <c r="A23" s="82"/>
      <c r="B23" s="14" t="s">
        <v>3</v>
      </c>
      <c r="C23" s="85" t="s">
        <v>316</v>
      </c>
      <c r="D23" s="272"/>
      <c r="E23" s="272"/>
      <c r="F23" s="6">
        <v>600</v>
      </c>
      <c r="G23" s="6">
        <v>1200</v>
      </c>
      <c r="H23" s="13"/>
      <c r="I23" s="71"/>
      <c r="J23" s="71"/>
      <c r="K23" s="12"/>
      <c r="L23" s="84"/>
    </row>
    <row r="24" spans="1:12" ht="45" hidden="1" x14ac:dyDescent="0.25">
      <c r="A24" s="81"/>
      <c r="B24" s="46" t="s">
        <v>3</v>
      </c>
      <c r="C24" s="113" t="s">
        <v>315</v>
      </c>
      <c r="D24" s="273"/>
      <c r="E24" s="273"/>
      <c r="F24" s="52">
        <v>15</v>
      </c>
      <c r="G24" s="52">
        <v>30</v>
      </c>
      <c r="H24" s="48"/>
      <c r="I24" s="49"/>
      <c r="J24" s="49"/>
      <c r="K24" s="51"/>
      <c r="L24" s="88"/>
    </row>
    <row r="25" spans="1:12" ht="111" customHeight="1" x14ac:dyDescent="0.25">
      <c r="A25" s="82">
        <v>4</v>
      </c>
      <c r="B25" s="274" t="s">
        <v>314</v>
      </c>
      <c r="C25" s="274"/>
      <c r="D25" s="275" t="s">
        <v>6</v>
      </c>
      <c r="E25" s="272"/>
      <c r="F25" s="13">
        <f>SUM(F26:F34)</f>
        <v>2115</v>
      </c>
      <c r="G25" s="13">
        <f>SUM(G26:G34)</f>
        <v>4230</v>
      </c>
      <c r="H25" s="13">
        <f t="shared" si="0"/>
        <v>3172.5</v>
      </c>
      <c r="I25" s="13">
        <v>6000</v>
      </c>
      <c r="J25" s="13">
        <v>1</v>
      </c>
      <c r="K25" s="17">
        <f>(J25*H25)/I25</f>
        <v>0.52875000000000005</v>
      </c>
      <c r="L25" s="84"/>
    </row>
    <row r="26" spans="1:12" ht="30" hidden="1" x14ac:dyDescent="0.25">
      <c r="A26" s="82"/>
      <c r="B26" s="14" t="s">
        <v>3</v>
      </c>
      <c r="C26" s="75" t="s">
        <v>313</v>
      </c>
      <c r="D26" s="272"/>
      <c r="E26" s="272"/>
      <c r="F26" s="6">
        <v>150</v>
      </c>
      <c r="G26" s="6">
        <v>300</v>
      </c>
      <c r="H26" s="13"/>
      <c r="I26" s="71"/>
      <c r="J26" s="71"/>
      <c r="K26" s="12"/>
      <c r="L26" s="84"/>
    </row>
    <row r="27" spans="1:12" ht="50.1" hidden="1" customHeight="1" x14ac:dyDescent="0.25">
      <c r="A27" s="82"/>
      <c r="B27" s="14" t="s">
        <v>3</v>
      </c>
      <c r="C27" s="75" t="s">
        <v>312</v>
      </c>
      <c r="D27" s="272"/>
      <c r="E27" s="272"/>
      <c r="F27" s="6">
        <v>150</v>
      </c>
      <c r="G27" s="6">
        <v>300</v>
      </c>
      <c r="H27" s="13"/>
      <c r="I27" s="71"/>
      <c r="J27" s="71"/>
      <c r="K27" s="12"/>
      <c r="L27" s="84"/>
    </row>
    <row r="28" spans="1:12" ht="30" hidden="1" x14ac:dyDescent="0.25">
      <c r="A28" s="82"/>
      <c r="B28" s="14" t="s">
        <v>3</v>
      </c>
      <c r="C28" s="75" t="s">
        <v>311</v>
      </c>
      <c r="D28" s="272"/>
      <c r="E28" s="272"/>
      <c r="F28" s="6">
        <v>300</v>
      </c>
      <c r="G28" s="6">
        <v>600</v>
      </c>
      <c r="H28" s="13"/>
      <c r="I28" s="71"/>
      <c r="J28" s="71"/>
      <c r="K28" s="12"/>
      <c r="L28" s="84"/>
    </row>
    <row r="29" spans="1:12" ht="45" hidden="1" x14ac:dyDescent="0.25">
      <c r="A29" s="82"/>
      <c r="B29" s="14" t="s">
        <v>3</v>
      </c>
      <c r="C29" s="75" t="s">
        <v>310</v>
      </c>
      <c r="D29" s="272"/>
      <c r="E29" s="272"/>
      <c r="F29" s="6">
        <v>450</v>
      </c>
      <c r="G29" s="6">
        <v>900</v>
      </c>
      <c r="H29" s="13"/>
      <c r="I29" s="71"/>
      <c r="J29" s="71"/>
      <c r="K29" s="12"/>
      <c r="L29" s="84"/>
    </row>
    <row r="30" spans="1:12" ht="30" hidden="1" x14ac:dyDescent="0.25">
      <c r="A30" s="82"/>
      <c r="B30" s="14" t="s">
        <v>3</v>
      </c>
      <c r="C30" s="75" t="s">
        <v>309</v>
      </c>
      <c r="D30" s="272"/>
      <c r="E30" s="272"/>
      <c r="F30" s="6">
        <v>300</v>
      </c>
      <c r="G30" s="6">
        <v>600</v>
      </c>
      <c r="H30" s="13"/>
      <c r="I30" s="71"/>
      <c r="J30" s="71"/>
      <c r="K30" s="12"/>
      <c r="L30" s="84"/>
    </row>
    <row r="31" spans="1:12" ht="30" hidden="1" x14ac:dyDescent="0.25">
      <c r="A31" s="81"/>
      <c r="B31" s="46" t="s">
        <v>3</v>
      </c>
      <c r="C31" s="147" t="s">
        <v>308</v>
      </c>
      <c r="D31" s="273"/>
      <c r="E31" s="273"/>
      <c r="F31" s="52">
        <v>300</v>
      </c>
      <c r="G31" s="52">
        <v>600</v>
      </c>
      <c r="H31" s="48"/>
      <c r="I31" s="49"/>
      <c r="J31" s="49"/>
      <c r="K31" s="51"/>
      <c r="L31" s="88"/>
    </row>
    <row r="32" spans="1:12" ht="30" hidden="1" x14ac:dyDescent="0.25">
      <c r="A32" s="82"/>
      <c r="B32" s="14" t="s">
        <v>3</v>
      </c>
      <c r="C32" s="75" t="s">
        <v>307</v>
      </c>
      <c r="D32" s="272"/>
      <c r="E32" s="272"/>
      <c r="F32" s="6">
        <v>300</v>
      </c>
      <c r="G32" s="6">
        <v>600</v>
      </c>
      <c r="H32" s="13"/>
      <c r="I32" s="71"/>
      <c r="J32" s="71"/>
      <c r="K32" s="12"/>
      <c r="L32" s="84"/>
    </row>
    <row r="33" spans="1:12" hidden="1" x14ac:dyDescent="0.25">
      <c r="A33" s="82"/>
      <c r="B33" s="14" t="s">
        <v>3</v>
      </c>
      <c r="C33" s="75" t="s">
        <v>306</v>
      </c>
      <c r="D33" s="272"/>
      <c r="E33" s="272"/>
      <c r="F33" s="6">
        <v>150</v>
      </c>
      <c r="G33" s="6">
        <v>300</v>
      </c>
      <c r="H33" s="13"/>
      <c r="I33" s="71"/>
      <c r="J33" s="71"/>
      <c r="K33" s="12"/>
      <c r="L33" s="84"/>
    </row>
    <row r="34" spans="1:12" ht="45" hidden="1" x14ac:dyDescent="0.25">
      <c r="A34" s="82"/>
      <c r="B34" s="14" t="s">
        <v>3</v>
      </c>
      <c r="C34" s="75" t="s">
        <v>305</v>
      </c>
      <c r="D34" s="272"/>
      <c r="E34" s="272"/>
      <c r="F34" s="6">
        <v>15</v>
      </c>
      <c r="G34" s="6">
        <v>30</v>
      </c>
      <c r="H34" s="13"/>
      <c r="I34" s="71"/>
      <c r="J34" s="71"/>
      <c r="K34" s="12"/>
      <c r="L34" s="84"/>
    </row>
    <row r="35" spans="1:12" ht="91.5" customHeight="1" x14ac:dyDescent="0.25">
      <c r="A35" s="237">
        <v>5</v>
      </c>
      <c r="B35" s="274" t="s">
        <v>304</v>
      </c>
      <c r="C35" s="274"/>
      <c r="D35" s="275" t="s">
        <v>6</v>
      </c>
      <c r="E35" s="272"/>
      <c r="F35" s="13">
        <f>SUM(F36:F39)</f>
        <v>480</v>
      </c>
      <c r="G35" s="13">
        <f>SUM(G36:G39)</f>
        <v>960</v>
      </c>
      <c r="H35" s="13">
        <f t="shared" si="0"/>
        <v>720</v>
      </c>
      <c r="I35" s="13">
        <v>6000</v>
      </c>
      <c r="J35" s="13">
        <v>1</v>
      </c>
      <c r="K35" s="17">
        <f>(J35*H35)/I35</f>
        <v>0.12</v>
      </c>
      <c r="L35" s="238"/>
    </row>
    <row r="36" spans="1:12" ht="30" hidden="1" x14ac:dyDescent="0.25">
      <c r="A36" s="82"/>
      <c r="B36" s="14" t="s">
        <v>3</v>
      </c>
      <c r="C36" s="75" t="s">
        <v>303</v>
      </c>
      <c r="D36" s="272"/>
      <c r="E36" s="272"/>
      <c r="F36" s="6">
        <v>15</v>
      </c>
      <c r="G36" s="6">
        <v>30</v>
      </c>
      <c r="H36" s="13"/>
      <c r="I36" s="71"/>
      <c r="J36" s="71"/>
      <c r="K36" s="12"/>
      <c r="L36" s="84"/>
    </row>
    <row r="37" spans="1:12" ht="30" hidden="1" x14ac:dyDescent="0.25">
      <c r="A37" s="82"/>
      <c r="B37" s="14" t="s">
        <v>3</v>
      </c>
      <c r="C37" s="75" t="s">
        <v>302</v>
      </c>
      <c r="D37" s="272"/>
      <c r="E37" s="272"/>
      <c r="F37" s="6">
        <v>150</v>
      </c>
      <c r="G37" s="6">
        <v>300</v>
      </c>
      <c r="H37" s="13"/>
      <c r="I37" s="71"/>
      <c r="J37" s="71"/>
      <c r="K37" s="12"/>
      <c r="L37" s="84"/>
    </row>
    <row r="38" spans="1:12" hidden="1" x14ac:dyDescent="0.25">
      <c r="A38" s="82"/>
      <c r="B38" s="14" t="s">
        <v>3</v>
      </c>
      <c r="C38" s="75" t="s">
        <v>301</v>
      </c>
      <c r="D38" s="272"/>
      <c r="E38" s="272"/>
      <c r="F38" s="6">
        <v>300</v>
      </c>
      <c r="G38" s="6">
        <v>600</v>
      </c>
      <c r="H38" s="13"/>
      <c r="I38" s="71"/>
      <c r="J38" s="71"/>
      <c r="K38" s="12"/>
      <c r="L38" s="84"/>
    </row>
    <row r="39" spans="1:12" ht="60" hidden="1" x14ac:dyDescent="0.25">
      <c r="A39" s="184"/>
      <c r="B39" s="14" t="s">
        <v>3</v>
      </c>
      <c r="C39" s="75" t="s">
        <v>300</v>
      </c>
      <c r="D39" s="272"/>
      <c r="E39" s="272"/>
      <c r="F39" s="6">
        <v>15</v>
      </c>
      <c r="G39" s="6">
        <v>30</v>
      </c>
      <c r="H39" s="13"/>
      <c r="I39" s="71"/>
      <c r="J39" s="71"/>
      <c r="K39" s="12"/>
      <c r="L39" s="186"/>
    </row>
    <row r="40" spans="1:12" ht="107.25" customHeight="1" x14ac:dyDescent="0.25">
      <c r="A40" s="184">
        <v>6</v>
      </c>
      <c r="B40" s="274" t="s">
        <v>299</v>
      </c>
      <c r="C40" s="274"/>
      <c r="D40" s="275" t="s">
        <v>6</v>
      </c>
      <c r="E40" s="272"/>
      <c r="F40" s="13">
        <f>SUM(F41:F45)</f>
        <v>675</v>
      </c>
      <c r="G40" s="13">
        <f>SUM(G41:G45)</f>
        <v>1350</v>
      </c>
      <c r="H40" s="13">
        <f t="shared" si="0"/>
        <v>1012.5</v>
      </c>
      <c r="I40" s="13">
        <v>6000</v>
      </c>
      <c r="J40" s="13">
        <v>1</v>
      </c>
      <c r="K40" s="17">
        <f>(J40*H40)/I40</f>
        <v>0.16875000000000001</v>
      </c>
      <c r="L40" s="186"/>
    </row>
    <row r="41" spans="1:12" ht="30" hidden="1" x14ac:dyDescent="0.25">
      <c r="A41" s="82"/>
      <c r="B41" s="14" t="s">
        <v>3</v>
      </c>
      <c r="C41" s="85" t="s">
        <v>298</v>
      </c>
      <c r="D41" s="272"/>
      <c r="E41" s="272"/>
      <c r="F41" s="6">
        <v>150</v>
      </c>
      <c r="G41" s="6">
        <v>300</v>
      </c>
      <c r="H41" s="13"/>
      <c r="I41" s="71"/>
      <c r="J41" s="71"/>
      <c r="K41" s="12"/>
      <c r="L41" s="84"/>
    </row>
    <row r="42" spans="1:12" hidden="1" x14ac:dyDescent="0.25">
      <c r="A42" s="82"/>
      <c r="B42" s="14" t="s">
        <v>3</v>
      </c>
      <c r="C42" s="85" t="s">
        <v>297</v>
      </c>
      <c r="D42" s="272"/>
      <c r="E42" s="272"/>
      <c r="F42" s="6">
        <v>300</v>
      </c>
      <c r="G42" s="6">
        <v>600</v>
      </c>
      <c r="H42" s="13"/>
      <c r="I42" s="71"/>
      <c r="J42" s="71"/>
      <c r="K42" s="12"/>
      <c r="L42" s="84"/>
    </row>
    <row r="43" spans="1:12" ht="30" hidden="1" x14ac:dyDescent="0.25">
      <c r="A43" s="82"/>
      <c r="B43" s="14" t="s">
        <v>3</v>
      </c>
      <c r="C43" s="85" t="s">
        <v>296</v>
      </c>
      <c r="D43" s="272"/>
      <c r="E43" s="272"/>
      <c r="F43" s="6">
        <v>60</v>
      </c>
      <c r="G43" s="6">
        <v>120</v>
      </c>
      <c r="H43" s="13"/>
      <c r="I43" s="71"/>
      <c r="J43" s="71"/>
      <c r="K43" s="12"/>
      <c r="L43" s="84"/>
    </row>
    <row r="44" spans="1:12" hidden="1" x14ac:dyDescent="0.25">
      <c r="A44" s="82"/>
      <c r="B44" s="14" t="s">
        <v>3</v>
      </c>
      <c r="C44" s="85" t="s">
        <v>295</v>
      </c>
      <c r="D44" s="272"/>
      <c r="E44" s="272"/>
      <c r="F44" s="6">
        <v>150</v>
      </c>
      <c r="G44" s="6">
        <v>300</v>
      </c>
      <c r="H44" s="13"/>
      <c r="I44" s="71"/>
      <c r="J44" s="71"/>
      <c r="K44" s="12"/>
      <c r="L44" s="84"/>
    </row>
    <row r="45" spans="1:12" ht="45" hidden="1" x14ac:dyDescent="0.25">
      <c r="A45" s="82"/>
      <c r="B45" s="14" t="s">
        <v>3</v>
      </c>
      <c r="C45" s="85" t="s">
        <v>294</v>
      </c>
      <c r="D45" s="272"/>
      <c r="E45" s="272"/>
      <c r="F45" s="6">
        <v>15</v>
      </c>
      <c r="G45" s="6">
        <v>30</v>
      </c>
      <c r="H45" s="13"/>
      <c r="I45" s="71"/>
      <c r="J45" s="71"/>
      <c r="K45" s="12"/>
      <c r="L45" s="84"/>
    </row>
    <row r="46" spans="1:12" ht="63.75" customHeight="1" x14ac:dyDescent="0.25">
      <c r="A46" s="82">
        <v>7</v>
      </c>
      <c r="B46" s="274" t="s">
        <v>11</v>
      </c>
      <c r="C46" s="274"/>
      <c r="D46" s="275" t="s">
        <v>6</v>
      </c>
      <c r="E46" s="272"/>
      <c r="F46" s="13">
        <f>SUM(F47:F49)</f>
        <v>195</v>
      </c>
      <c r="G46" s="13">
        <f>SUM(G47:G49)</f>
        <v>390</v>
      </c>
      <c r="H46" s="13">
        <f t="shared" si="0"/>
        <v>292.5</v>
      </c>
      <c r="I46" s="13">
        <v>6000</v>
      </c>
      <c r="J46" s="13">
        <v>1</v>
      </c>
      <c r="K46" s="17">
        <f>(J46*H46)/I46</f>
        <v>4.8750000000000002E-2</v>
      </c>
      <c r="L46" s="84"/>
    </row>
    <row r="47" spans="1:12" hidden="1" x14ac:dyDescent="0.25">
      <c r="A47" s="82"/>
      <c r="B47" s="14" t="s">
        <v>3</v>
      </c>
      <c r="C47" s="93" t="s">
        <v>10</v>
      </c>
      <c r="D47" s="272"/>
      <c r="E47" s="272"/>
      <c r="F47" s="6">
        <v>120</v>
      </c>
      <c r="G47" s="6">
        <v>240</v>
      </c>
      <c r="H47" s="13">
        <f t="shared" si="0"/>
        <v>180</v>
      </c>
      <c r="I47" s="71"/>
      <c r="J47" s="71"/>
      <c r="K47" s="12"/>
      <c r="L47" s="84"/>
    </row>
    <row r="48" spans="1:12" hidden="1" x14ac:dyDescent="0.25">
      <c r="A48" s="81"/>
      <c r="B48" s="46" t="s">
        <v>3</v>
      </c>
      <c r="C48" s="106" t="s">
        <v>9</v>
      </c>
      <c r="D48" s="273"/>
      <c r="E48" s="273"/>
      <c r="F48" s="52">
        <v>60</v>
      </c>
      <c r="G48" s="52">
        <v>120</v>
      </c>
      <c r="H48" s="48">
        <f t="shared" si="0"/>
        <v>90</v>
      </c>
      <c r="I48" s="49"/>
      <c r="J48" s="49"/>
      <c r="K48" s="51"/>
      <c r="L48" s="88"/>
    </row>
    <row r="49" spans="1:12" ht="30" hidden="1" x14ac:dyDescent="0.25">
      <c r="A49" s="82"/>
      <c r="B49" s="14" t="s">
        <v>3</v>
      </c>
      <c r="C49" s="93" t="s">
        <v>8</v>
      </c>
      <c r="D49" s="272"/>
      <c r="E49" s="272"/>
      <c r="F49" s="6">
        <v>15</v>
      </c>
      <c r="G49" s="6">
        <v>30</v>
      </c>
      <c r="H49" s="13">
        <f t="shared" si="0"/>
        <v>22.5</v>
      </c>
      <c r="I49" s="71"/>
      <c r="J49" s="71"/>
      <c r="K49" s="12"/>
      <c r="L49" s="84"/>
    </row>
    <row r="50" spans="1:12" ht="48.75" customHeight="1" x14ac:dyDescent="0.25">
      <c r="A50" s="82">
        <v>8</v>
      </c>
      <c r="B50" s="274" t="s">
        <v>7</v>
      </c>
      <c r="C50" s="274"/>
      <c r="D50" s="275" t="s">
        <v>6</v>
      </c>
      <c r="E50" s="272"/>
      <c r="F50" s="13">
        <f>SUM(F51:F53)</f>
        <v>80</v>
      </c>
      <c r="G50" s="13">
        <f>SUM(G51:G53)</f>
        <v>340</v>
      </c>
      <c r="H50" s="13">
        <f t="shared" si="0"/>
        <v>210</v>
      </c>
      <c r="I50" s="13">
        <v>72000</v>
      </c>
      <c r="J50" s="13">
        <v>6</v>
      </c>
      <c r="K50" s="17">
        <f>(J50*H50)/I50</f>
        <v>1.7500000000000002E-2</v>
      </c>
      <c r="L50" s="84"/>
    </row>
    <row r="51" spans="1:12" ht="30" hidden="1" x14ac:dyDescent="0.25">
      <c r="A51" s="82"/>
      <c r="B51" s="14" t="s">
        <v>3</v>
      </c>
      <c r="C51" s="93" t="s">
        <v>5</v>
      </c>
      <c r="D51" s="272"/>
      <c r="E51" s="272"/>
      <c r="F51" s="6">
        <v>5</v>
      </c>
      <c r="G51" s="6">
        <v>10</v>
      </c>
      <c r="H51" s="13">
        <f t="shared" si="0"/>
        <v>7.5</v>
      </c>
      <c r="I51" s="71"/>
      <c r="J51" s="71"/>
      <c r="K51" s="12"/>
      <c r="L51" s="84"/>
    </row>
    <row r="52" spans="1:12" hidden="1" x14ac:dyDescent="0.25">
      <c r="A52" s="82"/>
      <c r="B52" s="14" t="s">
        <v>3</v>
      </c>
      <c r="C52" s="93" t="s">
        <v>4</v>
      </c>
      <c r="D52" s="272"/>
      <c r="E52" s="272"/>
      <c r="F52" s="6">
        <v>60</v>
      </c>
      <c r="G52" s="6">
        <v>300</v>
      </c>
      <c r="H52" s="13">
        <f t="shared" si="0"/>
        <v>180</v>
      </c>
      <c r="I52" s="71"/>
      <c r="J52" s="71"/>
      <c r="K52" s="12"/>
      <c r="L52" s="84"/>
    </row>
    <row r="53" spans="1:12" ht="33.75" hidden="1" customHeight="1" x14ac:dyDescent="0.25">
      <c r="A53" s="237"/>
      <c r="B53" s="14" t="s">
        <v>3</v>
      </c>
      <c r="C53" s="242" t="s">
        <v>2</v>
      </c>
      <c r="D53" s="272"/>
      <c r="E53" s="272"/>
      <c r="F53" s="6">
        <v>15</v>
      </c>
      <c r="G53" s="6">
        <v>30</v>
      </c>
      <c r="H53" s="13">
        <f t="shared" si="0"/>
        <v>22.5</v>
      </c>
      <c r="I53" s="71"/>
      <c r="J53" s="71"/>
      <c r="K53" s="12"/>
      <c r="L53" s="238"/>
    </row>
    <row r="54" spans="1:12" x14ac:dyDescent="0.25">
      <c r="A54" s="298" t="s">
        <v>1</v>
      </c>
      <c r="B54" s="298"/>
      <c r="C54" s="298"/>
      <c r="D54" s="298"/>
      <c r="E54" s="298"/>
      <c r="F54" s="298"/>
      <c r="G54" s="298"/>
      <c r="H54" s="298"/>
      <c r="I54" s="298"/>
      <c r="J54" s="298"/>
      <c r="K54" s="12">
        <f>SUM(K9:K53)</f>
        <v>1.1290625000000003</v>
      </c>
      <c r="L54" s="245"/>
    </row>
    <row r="55" spans="1:12" x14ac:dyDescent="0.25">
      <c r="A55" s="299" t="s">
        <v>0</v>
      </c>
      <c r="B55" s="299"/>
      <c r="C55" s="299"/>
      <c r="D55" s="299"/>
      <c r="E55" s="299"/>
      <c r="F55" s="299"/>
      <c r="G55" s="299"/>
      <c r="H55" s="299"/>
      <c r="I55" s="299"/>
      <c r="J55" s="299"/>
      <c r="K55" s="165">
        <f>ROUND(K54,0)</f>
        <v>1</v>
      </c>
      <c r="L55" s="45"/>
    </row>
  </sheetData>
  <mergeCells count="66">
    <mergeCell ref="E1:L1"/>
    <mergeCell ref="E2:L2"/>
    <mergeCell ref="E3:L5"/>
    <mergeCell ref="A7:A8"/>
    <mergeCell ref="B7:C8"/>
    <mergeCell ref="D7:E8"/>
    <mergeCell ref="F7:H7"/>
    <mergeCell ref="I7:I8"/>
    <mergeCell ref="J7:J8"/>
    <mergeCell ref="B15:C15"/>
    <mergeCell ref="D15:E15"/>
    <mergeCell ref="K7:K8"/>
    <mergeCell ref="L7:L8"/>
    <mergeCell ref="B9:C9"/>
    <mergeCell ref="D9:E9"/>
    <mergeCell ref="D10:E10"/>
    <mergeCell ref="D11:E11"/>
    <mergeCell ref="D12:E12"/>
    <mergeCell ref="D13:E13"/>
    <mergeCell ref="D14:E14"/>
    <mergeCell ref="B25:C25"/>
    <mergeCell ref="D25:E25"/>
    <mergeCell ref="D16:E16"/>
    <mergeCell ref="D17:E17"/>
    <mergeCell ref="D18:E18"/>
    <mergeCell ref="D19:E19"/>
    <mergeCell ref="B20:C20"/>
    <mergeCell ref="D20:E20"/>
    <mergeCell ref="D31:E31"/>
    <mergeCell ref="D21:E21"/>
    <mergeCell ref="D22:E22"/>
    <mergeCell ref="D23:E23"/>
    <mergeCell ref="D24:E24"/>
    <mergeCell ref="D26:E26"/>
    <mergeCell ref="D27:E27"/>
    <mergeCell ref="D28:E28"/>
    <mergeCell ref="D29:E29"/>
    <mergeCell ref="D30:E30"/>
    <mergeCell ref="D41:E41"/>
    <mergeCell ref="D32:E32"/>
    <mergeCell ref="D33:E33"/>
    <mergeCell ref="D34:E34"/>
    <mergeCell ref="B35:C35"/>
    <mergeCell ref="D35:E35"/>
    <mergeCell ref="D36:E36"/>
    <mergeCell ref="D37:E37"/>
    <mergeCell ref="D38:E38"/>
    <mergeCell ref="D39:E39"/>
    <mergeCell ref="B40:C40"/>
    <mergeCell ref="D40:E40"/>
    <mergeCell ref="D42:E42"/>
    <mergeCell ref="D43:E43"/>
    <mergeCell ref="D44:E44"/>
    <mergeCell ref="D45:E45"/>
    <mergeCell ref="B46:C46"/>
    <mergeCell ref="D46:E46"/>
    <mergeCell ref="D52:E52"/>
    <mergeCell ref="D53:E53"/>
    <mergeCell ref="A54:J54"/>
    <mergeCell ref="A55:J55"/>
    <mergeCell ref="D47:E47"/>
    <mergeCell ref="D48:E48"/>
    <mergeCell ref="D49:E49"/>
    <mergeCell ref="B50:C50"/>
    <mergeCell ref="D50:E50"/>
    <mergeCell ref="D51:E51"/>
  </mergeCells>
  <printOptions horizontalCentered="1"/>
  <pageMargins left="1.5748031496062993" right="1.1811023622047245" top="1.1811023622047245" bottom="1.1811023622047245" header="1.1811023622047201" footer="0"/>
  <pageSetup paperSize="9" scale="58" firstPageNumber="184" fitToHeight="0" orientation="portrait" r:id="rId1"/>
  <headerFooter differentOddEven="1">
    <oddHeader>&amp;R&amp;P</oddHeader>
    <evenHeader>&amp;L&amp;P</even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
  <sheetViews>
    <sheetView view="pageBreakPreview" zoomScale="89" zoomScaleNormal="100" zoomScaleSheetLayoutView="89" workbookViewId="0">
      <selection activeCell="D31" sqref="D31:E31"/>
    </sheetView>
  </sheetViews>
  <sheetFormatPr defaultRowHeight="15" x14ac:dyDescent="0.25"/>
  <cols>
    <col min="1" max="1" width="4.42578125" style="73" customWidth="1"/>
    <col min="2" max="2" width="3" style="73" customWidth="1"/>
    <col min="3" max="3" width="30.42578125" style="73" customWidth="1"/>
    <col min="4" max="4" width="2.7109375" style="73" customWidth="1"/>
    <col min="5" max="5" width="6.5703125" style="73" customWidth="1"/>
    <col min="6" max="6" width="7" style="73" customWidth="1"/>
    <col min="7" max="7" width="8.7109375" style="73" customWidth="1"/>
    <col min="8" max="8" width="9.140625" style="73"/>
    <col min="9" max="9" width="10.28515625" style="73" customWidth="1"/>
    <col min="10" max="10" width="8" style="73" customWidth="1"/>
    <col min="11" max="11" width="14.42578125" style="73" customWidth="1"/>
    <col min="12" max="12" width="15.42578125" style="73" customWidth="1"/>
    <col min="13" max="16384" width="9.140625" style="73"/>
  </cols>
  <sheetData>
    <row r="1" spans="1:12" x14ac:dyDescent="0.25">
      <c r="A1" s="23"/>
      <c r="B1" s="95" t="s">
        <v>36</v>
      </c>
      <c r="C1" s="23" t="s">
        <v>35</v>
      </c>
      <c r="D1" s="23" t="s">
        <v>29</v>
      </c>
      <c r="E1" s="309" t="s">
        <v>293</v>
      </c>
      <c r="F1" s="309"/>
      <c r="G1" s="309"/>
      <c r="H1" s="309"/>
      <c r="I1" s="309"/>
      <c r="J1" s="309"/>
      <c r="K1" s="309"/>
      <c r="L1" s="309"/>
    </row>
    <row r="2" spans="1:12" x14ac:dyDescent="0.25">
      <c r="A2" s="23"/>
      <c r="B2" s="95" t="s">
        <v>33</v>
      </c>
      <c r="C2" s="23" t="s">
        <v>32</v>
      </c>
      <c r="D2" s="23" t="s">
        <v>29</v>
      </c>
      <c r="E2" s="309" t="s">
        <v>292</v>
      </c>
      <c r="F2" s="309"/>
      <c r="G2" s="309"/>
      <c r="H2" s="309"/>
      <c r="I2" s="309"/>
      <c r="J2" s="309"/>
      <c r="K2" s="309"/>
      <c r="L2" s="309"/>
    </row>
    <row r="3" spans="1:12" x14ac:dyDescent="0.25">
      <c r="A3" s="23"/>
      <c r="B3" s="95" t="s">
        <v>31</v>
      </c>
      <c r="C3" s="23" t="s">
        <v>30</v>
      </c>
      <c r="D3" s="23" t="s">
        <v>29</v>
      </c>
      <c r="E3" s="310" t="s">
        <v>291</v>
      </c>
      <c r="F3" s="310"/>
      <c r="G3" s="310"/>
      <c r="H3" s="310"/>
      <c r="I3" s="310"/>
      <c r="J3" s="310"/>
      <c r="K3" s="310"/>
      <c r="L3" s="310"/>
    </row>
    <row r="4" spans="1:12" x14ac:dyDescent="0.25">
      <c r="A4" s="94"/>
      <c r="B4" s="90"/>
      <c r="C4" s="90"/>
      <c r="D4" s="90"/>
      <c r="E4" s="310"/>
      <c r="F4" s="310"/>
      <c r="G4" s="310"/>
      <c r="H4" s="310"/>
      <c r="I4" s="310"/>
      <c r="J4" s="310"/>
      <c r="K4" s="310"/>
      <c r="L4" s="310"/>
    </row>
    <row r="5" spans="1:12" x14ac:dyDescent="0.25">
      <c r="A5" s="94"/>
      <c r="B5" s="90"/>
      <c r="C5" s="90"/>
      <c r="D5" s="90"/>
      <c r="E5" s="310"/>
      <c r="F5" s="310"/>
      <c r="G5" s="310"/>
      <c r="H5" s="310"/>
      <c r="I5" s="310"/>
      <c r="J5" s="310"/>
      <c r="K5" s="310"/>
      <c r="L5" s="310"/>
    </row>
    <row r="6" spans="1:12" x14ac:dyDescent="0.25">
      <c r="A6" s="72"/>
      <c r="B6" s="72"/>
      <c r="C6" s="72"/>
      <c r="D6" s="72"/>
      <c r="E6" s="95"/>
      <c r="F6" s="71"/>
      <c r="G6" s="71"/>
      <c r="H6" s="71"/>
      <c r="I6" s="71"/>
      <c r="J6" s="72"/>
      <c r="K6" s="76"/>
      <c r="L6" s="7"/>
    </row>
    <row r="7" spans="1:12" s="1" customFormat="1" ht="32.25" customHeight="1" x14ac:dyDescent="0.25">
      <c r="A7" s="277" t="s">
        <v>28</v>
      </c>
      <c r="B7" s="277" t="s">
        <v>27</v>
      </c>
      <c r="C7" s="277"/>
      <c r="D7" s="277" t="s">
        <v>26</v>
      </c>
      <c r="E7" s="277"/>
      <c r="F7" s="281" t="s">
        <v>25</v>
      </c>
      <c r="G7" s="281"/>
      <c r="H7" s="281"/>
      <c r="I7" s="282" t="s">
        <v>24</v>
      </c>
      <c r="J7" s="282" t="s">
        <v>23</v>
      </c>
      <c r="K7" s="277" t="s">
        <v>22</v>
      </c>
      <c r="L7" s="277" t="s">
        <v>21</v>
      </c>
    </row>
    <row r="8" spans="1:12" s="1" customFormat="1" ht="32.25" customHeight="1" x14ac:dyDescent="0.25">
      <c r="A8" s="278"/>
      <c r="B8" s="278"/>
      <c r="C8" s="278"/>
      <c r="D8" s="278"/>
      <c r="E8" s="278"/>
      <c r="F8" s="89" t="s">
        <v>20</v>
      </c>
      <c r="G8" s="89" t="s">
        <v>19</v>
      </c>
      <c r="H8" s="89" t="s">
        <v>18</v>
      </c>
      <c r="I8" s="283"/>
      <c r="J8" s="283"/>
      <c r="K8" s="278"/>
      <c r="L8" s="278"/>
    </row>
    <row r="9" spans="1:12" ht="78" customHeight="1" x14ac:dyDescent="0.25">
      <c r="A9" s="82">
        <v>1</v>
      </c>
      <c r="B9" s="308" t="s">
        <v>290</v>
      </c>
      <c r="C9" s="308"/>
      <c r="D9" s="275" t="s">
        <v>6</v>
      </c>
      <c r="E9" s="272"/>
      <c r="F9" s="13">
        <f>SUM(F10:F13)</f>
        <v>1440</v>
      </c>
      <c r="G9" s="13">
        <f>SUM(G10:G13)</f>
        <v>2880</v>
      </c>
      <c r="H9" s="13">
        <f>AVERAGE(F9:G9)</f>
        <v>2160</v>
      </c>
      <c r="I9" s="13">
        <v>6000</v>
      </c>
      <c r="J9" s="19">
        <v>1</v>
      </c>
      <c r="K9" s="17">
        <f>(J9*H9)/I9</f>
        <v>0.36</v>
      </c>
      <c r="L9" s="91" t="s">
        <v>289</v>
      </c>
    </row>
    <row r="10" spans="1:12" ht="30" hidden="1" x14ac:dyDescent="0.25">
      <c r="A10" s="21"/>
      <c r="B10" s="20" t="s">
        <v>3</v>
      </c>
      <c r="C10" s="77" t="s">
        <v>288</v>
      </c>
      <c r="D10" s="306"/>
      <c r="E10" s="306"/>
      <c r="F10" s="6">
        <v>60</v>
      </c>
      <c r="G10" s="6">
        <v>120</v>
      </c>
      <c r="H10" s="13">
        <f t="shared" ref="H10:H41" si="0">AVERAGE(F10:G10)</f>
        <v>90</v>
      </c>
      <c r="I10" s="71"/>
      <c r="J10" s="94"/>
      <c r="K10" s="17"/>
      <c r="L10" s="91"/>
    </row>
    <row r="11" spans="1:12" ht="30" hidden="1" x14ac:dyDescent="0.25">
      <c r="A11" s="21"/>
      <c r="B11" s="20" t="s">
        <v>3</v>
      </c>
      <c r="C11" s="77" t="s">
        <v>287</v>
      </c>
      <c r="D11" s="306"/>
      <c r="E11" s="306"/>
      <c r="F11" s="71">
        <v>60</v>
      </c>
      <c r="G11" s="71">
        <v>120</v>
      </c>
      <c r="H11" s="13">
        <f t="shared" si="0"/>
        <v>90</v>
      </c>
      <c r="I11" s="71"/>
      <c r="J11" s="94"/>
      <c r="K11" s="17"/>
      <c r="L11" s="91"/>
    </row>
    <row r="12" spans="1:12" ht="30" hidden="1" x14ac:dyDescent="0.25">
      <c r="A12" s="21"/>
      <c r="B12" s="20" t="s">
        <v>3</v>
      </c>
      <c r="C12" s="77" t="s">
        <v>286</v>
      </c>
      <c r="D12" s="306"/>
      <c r="E12" s="306"/>
      <c r="F12" s="6">
        <v>1200</v>
      </c>
      <c r="G12" s="6">
        <v>2400</v>
      </c>
      <c r="H12" s="13">
        <f t="shared" si="0"/>
        <v>1800</v>
      </c>
      <c r="I12" s="71"/>
      <c r="J12" s="94"/>
      <c r="K12" s="17"/>
      <c r="L12" s="91" t="s">
        <v>285</v>
      </c>
    </row>
    <row r="13" spans="1:12" ht="60.95" hidden="1" customHeight="1" x14ac:dyDescent="0.25">
      <c r="A13" s="21"/>
      <c r="B13" s="20" t="s">
        <v>3</v>
      </c>
      <c r="C13" s="197" t="s">
        <v>284</v>
      </c>
      <c r="D13" s="306"/>
      <c r="E13" s="306"/>
      <c r="F13" s="6">
        <v>120</v>
      </c>
      <c r="G13" s="6">
        <v>240</v>
      </c>
      <c r="H13" s="13">
        <f t="shared" si="0"/>
        <v>180</v>
      </c>
      <c r="I13" s="71"/>
      <c r="J13" s="130"/>
      <c r="K13" s="17"/>
      <c r="L13" s="191"/>
    </row>
    <row r="14" spans="1:12" ht="90" x14ac:dyDescent="0.25">
      <c r="A14" s="21">
        <v>2</v>
      </c>
      <c r="B14" s="308" t="s">
        <v>283</v>
      </c>
      <c r="C14" s="308"/>
      <c r="D14" s="275" t="s">
        <v>6</v>
      </c>
      <c r="E14" s="272"/>
      <c r="F14" s="13">
        <f>SUM(F15:F18)</f>
        <v>1080</v>
      </c>
      <c r="G14" s="13">
        <f>SUM(G15:G18)</f>
        <v>2160</v>
      </c>
      <c r="H14" s="13">
        <f t="shared" si="0"/>
        <v>1620</v>
      </c>
      <c r="I14" s="71">
        <v>6000</v>
      </c>
      <c r="J14" s="94">
        <v>1</v>
      </c>
      <c r="K14" s="17">
        <f>(J14*H14)/I14</f>
        <v>0.27</v>
      </c>
      <c r="L14" s="91" t="s">
        <v>282</v>
      </c>
    </row>
    <row r="15" spans="1:12" ht="30" hidden="1" x14ac:dyDescent="0.25">
      <c r="A15" s="21"/>
      <c r="B15" s="20" t="s">
        <v>3</v>
      </c>
      <c r="C15" s="97" t="s">
        <v>281</v>
      </c>
      <c r="D15" s="306"/>
      <c r="E15" s="306"/>
      <c r="F15" s="6">
        <v>60</v>
      </c>
      <c r="G15" s="6">
        <v>120</v>
      </c>
      <c r="H15" s="13">
        <f t="shared" si="0"/>
        <v>90</v>
      </c>
      <c r="I15" s="71"/>
      <c r="J15" s="94"/>
      <c r="K15" s="17"/>
      <c r="L15" s="91"/>
    </row>
    <row r="16" spans="1:12" ht="30" hidden="1" x14ac:dyDescent="0.25">
      <c r="A16" s="21"/>
      <c r="B16" s="20" t="s">
        <v>3</v>
      </c>
      <c r="C16" s="96" t="s">
        <v>280</v>
      </c>
      <c r="D16" s="306"/>
      <c r="E16" s="306"/>
      <c r="F16" s="71">
        <v>300</v>
      </c>
      <c r="G16" s="71">
        <v>600</v>
      </c>
      <c r="H16" s="13">
        <f t="shared" si="0"/>
        <v>450</v>
      </c>
      <c r="I16" s="71"/>
      <c r="J16" s="94"/>
      <c r="K16" s="17"/>
      <c r="L16" s="91"/>
    </row>
    <row r="17" spans="1:12" ht="30" hidden="1" x14ac:dyDescent="0.25">
      <c r="A17" s="21"/>
      <c r="B17" s="20" t="s">
        <v>3</v>
      </c>
      <c r="C17" s="96" t="s">
        <v>279</v>
      </c>
      <c r="D17" s="306"/>
      <c r="E17" s="306"/>
      <c r="F17" s="6">
        <v>600</v>
      </c>
      <c r="G17" s="6">
        <v>1200</v>
      </c>
      <c r="H17" s="13">
        <f t="shared" si="0"/>
        <v>900</v>
      </c>
      <c r="I17" s="71"/>
      <c r="J17" s="94"/>
      <c r="K17" s="17"/>
      <c r="L17" s="91"/>
    </row>
    <row r="18" spans="1:12" ht="60" hidden="1" x14ac:dyDescent="0.25">
      <c r="A18" s="21"/>
      <c r="B18" s="20" t="s">
        <v>3</v>
      </c>
      <c r="C18" s="96" t="s">
        <v>278</v>
      </c>
      <c r="D18" s="306"/>
      <c r="E18" s="306"/>
      <c r="F18" s="6">
        <v>120</v>
      </c>
      <c r="G18" s="6">
        <v>240</v>
      </c>
      <c r="H18" s="13">
        <f t="shared" si="0"/>
        <v>180</v>
      </c>
      <c r="I18" s="71"/>
      <c r="J18" s="94"/>
      <c r="K18" s="17"/>
      <c r="L18" s="91"/>
    </row>
    <row r="19" spans="1:12" ht="81.95" customHeight="1" x14ac:dyDescent="0.25">
      <c r="A19" s="21">
        <v>3</v>
      </c>
      <c r="B19" s="308" t="s">
        <v>277</v>
      </c>
      <c r="C19" s="308"/>
      <c r="D19" s="306" t="s">
        <v>6</v>
      </c>
      <c r="E19" s="306"/>
      <c r="F19" s="13">
        <f>SUM(F20:F23)</f>
        <v>420</v>
      </c>
      <c r="G19" s="13">
        <f>SUM(G20:G23)</f>
        <v>840</v>
      </c>
      <c r="H19" s="13">
        <f t="shared" si="0"/>
        <v>630</v>
      </c>
      <c r="I19" s="71">
        <v>6000</v>
      </c>
      <c r="J19" s="248">
        <v>1</v>
      </c>
      <c r="K19" s="17">
        <f>(J19*H19)/I19</f>
        <v>0.105</v>
      </c>
      <c r="L19" s="241"/>
    </row>
    <row r="20" spans="1:12" ht="30" hidden="1" x14ac:dyDescent="0.25">
      <c r="A20" s="21"/>
      <c r="B20" s="20" t="s">
        <v>3</v>
      </c>
      <c r="C20" s="96" t="s">
        <v>276</v>
      </c>
      <c r="D20" s="306"/>
      <c r="E20" s="306"/>
      <c r="F20" s="71">
        <v>60</v>
      </c>
      <c r="G20" s="6">
        <v>120</v>
      </c>
      <c r="H20" s="13">
        <f t="shared" si="0"/>
        <v>90</v>
      </c>
      <c r="I20" s="71"/>
      <c r="J20" s="94"/>
      <c r="K20" s="17"/>
      <c r="L20" s="91"/>
    </row>
    <row r="21" spans="1:12" ht="30" hidden="1" x14ac:dyDescent="0.25">
      <c r="A21" s="82"/>
      <c r="B21" s="20" t="s">
        <v>3</v>
      </c>
      <c r="C21" s="96" t="s">
        <v>275</v>
      </c>
      <c r="D21" s="306"/>
      <c r="E21" s="306"/>
      <c r="F21" s="6">
        <v>180</v>
      </c>
      <c r="G21" s="71">
        <v>360</v>
      </c>
      <c r="H21" s="13">
        <f t="shared" si="0"/>
        <v>270</v>
      </c>
      <c r="I21" s="71"/>
      <c r="J21" s="94"/>
      <c r="K21" s="17"/>
      <c r="L21" s="91"/>
    </row>
    <row r="22" spans="1:12" ht="30" hidden="1" x14ac:dyDescent="0.25">
      <c r="A22" s="82"/>
      <c r="B22" s="20" t="s">
        <v>3</v>
      </c>
      <c r="C22" s="96" t="s">
        <v>274</v>
      </c>
      <c r="D22" s="306"/>
      <c r="E22" s="306"/>
      <c r="F22" s="6">
        <v>60</v>
      </c>
      <c r="G22" s="71">
        <v>120</v>
      </c>
      <c r="H22" s="13">
        <f t="shared" si="0"/>
        <v>90</v>
      </c>
      <c r="I22" s="71"/>
      <c r="J22" s="94"/>
      <c r="K22" s="17"/>
      <c r="L22" s="91"/>
    </row>
    <row r="23" spans="1:12" ht="60" hidden="1" x14ac:dyDescent="0.25">
      <c r="A23" s="82"/>
      <c r="B23" s="20" t="s">
        <v>3</v>
      </c>
      <c r="C23" s="96" t="s">
        <v>273</v>
      </c>
      <c r="D23" s="306"/>
      <c r="E23" s="306"/>
      <c r="F23" s="6">
        <v>120</v>
      </c>
      <c r="G23" s="71">
        <v>240</v>
      </c>
      <c r="H23" s="13">
        <f t="shared" si="0"/>
        <v>180</v>
      </c>
      <c r="I23" s="71"/>
      <c r="J23" s="94"/>
      <c r="K23" s="17"/>
      <c r="L23" s="91"/>
    </row>
    <row r="24" spans="1:12" ht="80.25" customHeight="1" x14ac:dyDescent="0.25">
      <c r="A24" s="21">
        <v>4</v>
      </c>
      <c r="B24" s="308" t="s">
        <v>272</v>
      </c>
      <c r="C24" s="308"/>
      <c r="D24" s="275" t="s">
        <v>6</v>
      </c>
      <c r="E24" s="272"/>
      <c r="F24" s="13">
        <f>SUM(F25:F27)</f>
        <v>135</v>
      </c>
      <c r="G24" s="13">
        <f>SUM(G25:G27)</f>
        <v>270</v>
      </c>
      <c r="H24" s="13">
        <f t="shared" si="0"/>
        <v>202.5</v>
      </c>
      <c r="I24" s="71">
        <v>6000</v>
      </c>
      <c r="J24" s="94">
        <v>1</v>
      </c>
      <c r="K24" s="17">
        <f>(J24*H24)/I24</f>
        <v>3.3750000000000002E-2</v>
      </c>
      <c r="L24" s="91"/>
    </row>
    <row r="25" spans="1:12" ht="30" hidden="1" x14ac:dyDescent="0.25">
      <c r="A25" s="21"/>
      <c r="B25" s="20" t="s">
        <v>3</v>
      </c>
      <c r="C25" s="96" t="s">
        <v>271</v>
      </c>
      <c r="D25" s="306"/>
      <c r="E25" s="306"/>
      <c r="F25" s="71">
        <v>60</v>
      </c>
      <c r="G25" s="6">
        <v>120</v>
      </c>
      <c r="H25" s="13">
        <f t="shared" si="0"/>
        <v>90</v>
      </c>
      <c r="I25" s="71"/>
      <c r="J25" s="94"/>
      <c r="K25" s="17"/>
      <c r="L25" s="91"/>
    </row>
    <row r="26" spans="1:12" ht="45" hidden="1" x14ac:dyDescent="0.25">
      <c r="A26" s="21"/>
      <c r="B26" s="20" t="s">
        <v>3</v>
      </c>
      <c r="C26" s="96" t="s">
        <v>270</v>
      </c>
      <c r="D26" s="306"/>
      <c r="E26" s="306"/>
      <c r="F26" s="6">
        <v>60</v>
      </c>
      <c r="G26" s="71">
        <v>120</v>
      </c>
      <c r="H26" s="13">
        <f t="shared" si="0"/>
        <v>90</v>
      </c>
      <c r="I26" s="71"/>
      <c r="J26" s="94"/>
      <c r="K26" s="17"/>
      <c r="L26" s="91"/>
    </row>
    <row r="27" spans="1:12" ht="30" hidden="1" x14ac:dyDescent="0.25">
      <c r="A27" s="21"/>
      <c r="B27" s="20" t="s">
        <v>3</v>
      </c>
      <c r="C27" s="197" t="s">
        <v>269</v>
      </c>
      <c r="D27" s="306"/>
      <c r="E27" s="306"/>
      <c r="F27" s="6">
        <v>15</v>
      </c>
      <c r="G27" s="71">
        <v>30</v>
      </c>
      <c r="H27" s="13">
        <f t="shared" si="0"/>
        <v>22.5</v>
      </c>
      <c r="I27" s="71"/>
      <c r="J27" s="130"/>
      <c r="K27" s="17"/>
      <c r="L27" s="191"/>
    </row>
    <row r="28" spans="1:12" ht="78" customHeight="1" x14ac:dyDescent="0.25">
      <c r="A28" s="21">
        <v>5</v>
      </c>
      <c r="B28" s="308" t="s">
        <v>268</v>
      </c>
      <c r="C28" s="308"/>
      <c r="D28" s="275" t="s">
        <v>6</v>
      </c>
      <c r="E28" s="272"/>
      <c r="F28" s="13">
        <f>F29+F30</f>
        <v>45</v>
      </c>
      <c r="G28" s="13">
        <f>G29+G30</f>
        <v>90</v>
      </c>
      <c r="H28" s="13">
        <f t="shared" si="0"/>
        <v>67.5</v>
      </c>
      <c r="I28" s="71">
        <v>6000</v>
      </c>
      <c r="J28" s="94">
        <v>1</v>
      </c>
      <c r="K28" s="17">
        <f>(J28*H28)/I28</f>
        <v>1.125E-2</v>
      </c>
      <c r="L28" s="91"/>
    </row>
    <row r="29" spans="1:12" ht="30" hidden="1" x14ac:dyDescent="0.25">
      <c r="A29" s="21"/>
      <c r="B29" s="20" t="s">
        <v>3</v>
      </c>
      <c r="C29" s="77" t="s">
        <v>267</v>
      </c>
      <c r="D29" s="306"/>
      <c r="E29" s="306"/>
      <c r="F29" s="71">
        <v>30</v>
      </c>
      <c r="G29" s="6">
        <v>60</v>
      </c>
      <c r="H29" s="13">
        <f t="shared" si="0"/>
        <v>45</v>
      </c>
      <c r="I29" s="71"/>
      <c r="J29" s="94"/>
      <c r="K29" s="17"/>
      <c r="L29" s="91"/>
    </row>
    <row r="30" spans="1:12" ht="30" hidden="1" x14ac:dyDescent="0.25">
      <c r="A30" s="21"/>
      <c r="B30" s="20" t="s">
        <v>3</v>
      </c>
      <c r="C30" s="77" t="s">
        <v>266</v>
      </c>
      <c r="D30" s="306"/>
      <c r="E30" s="306"/>
      <c r="F30" s="6">
        <v>15</v>
      </c>
      <c r="G30" s="71">
        <v>30</v>
      </c>
      <c r="H30" s="13">
        <f t="shared" si="0"/>
        <v>22.5</v>
      </c>
      <c r="I30" s="71"/>
      <c r="J30" s="94"/>
      <c r="K30" s="17"/>
      <c r="L30" s="91"/>
    </row>
    <row r="31" spans="1:12" ht="80.25" customHeight="1" x14ac:dyDescent="0.25">
      <c r="A31" s="21">
        <v>6</v>
      </c>
      <c r="B31" s="308" t="s">
        <v>265</v>
      </c>
      <c r="C31" s="308"/>
      <c r="D31" s="275" t="s">
        <v>6</v>
      </c>
      <c r="E31" s="272"/>
      <c r="F31" s="13">
        <f>F32+F33</f>
        <v>210</v>
      </c>
      <c r="G31" s="13">
        <f>G32+G33</f>
        <v>420</v>
      </c>
      <c r="H31" s="13">
        <f t="shared" si="0"/>
        <v>315</v>
      </c>
      <c r="I31" s="71">
        <v>6000</v>
      </c>
      <c r="J31" s="94">
        <v>1</v>
      </c>
      <c r="K31" s="17">
        <f>(J31*H31)/I31</f>
        <v>5.2499999999999998E-2</v>
      </c>
      <c r="L31" s="91"/>
    </row>
    <row r="32" spans="1:12" ht="45" hidden="1" x14ac:dyDescent="0.25">
      <c r="A32" s="21"/>
      <c r="B32" s="20" t="s">
        <v>3</v>
      </c>
      <c r="C32" s="96" t="s">
        <v>264</v>
      </c>
      <c r="D32" s="306"/>
      <c r="E32" s="306"/>
      <c r="F32" s="71">
        <v>150</v>
      </c>
      <c r="G32" s="6">
        <v>300</v>
      </c>
      <c r="H32" s="13">
        <f t="shared" si="0"/>
        <v>225</v>
      </c>
      <c r="I32" s="71"/>
      <c r="J32" s="94"/>
      <c r="K32" s="17"/>
      <c r="L32" s="91"/>
    </row>
    <row r="33" spans="1:12" ht="30" hidden="1" x14ac:dyDescent="0.25">
      <c r="A33" s="21"/>
      <c r="B33" s="20" t="s">
        <v>3</v>
      </c>
      <c r="C33" s="197" t="s">
        <v>263</v>
      </c>
      <c r="D33" s="306"/>
      <c r="E33" s="306"/>
      <c r="F33" s="6">
        <v>60</v>
      </c>
      <c r="G33" s="71">
        <v>120</v>
      </c>
      <c r="H33" s="13">
        <f t="shared" si="0"/>
        <v>90</v>
      </c>
      <c r="I33" s="71"/>
      <c r="J33" s="130"/>
      <c r="K33" s="17"/>
      <c r="L33" s="191"/>
    </row>
    <row r="34" spans="1:12" ht="63.75" customHeight="1" x14ac:dyDescent="0.25">
      <c r="A34" s="21">
        <v>7</v>
      </c>
      <c r="B34" s="308" t="s">
        <v>82</v>
      </c>
      <c r="C34" s="308"/>
      <c r="D34" s="275" t="s">
        <v>6</v>
      </c>
      <c r="E34" s="272"/>
      <c r="F34" s="13">
        <f>F35+F36+F37</f>
        <v>135</v>
      </c>
      <c r="G34" s="13">
        <f>G35+G36+G37</f>
        <v>270</v>
      </c>
      <c r="H34" s="13">
        <f t="shared" si="0"/>
        <v>202.5</v>
      </c>
      <c r="I34" s="71">
        <v>6000</v>
      </c>
      <c r="J34" s="248">
        <v>1</v>
      </c>
      <c r="K34" s="17">
        <f>(J34*H34)/I34</f>
        <v>3.3750000000000002E-2</v>
      </c>
      <c r="L34" s="241"/>
    </row>
    <row r="35" spans="1:12" hidden="1" x14ac:dyDescent="0.25">
      <c r="A35" s="21"/>
      <c r="B35" s="20" t="s">
        <v>3</v>
      </c>
      <c r="C35" s="96" t="s">
        <v>10</v>
      </c>
      <c r="D35" s="306"/>
      <c r="E35" s="306"/>
      <c r="F35" s="71">
        <v>60</v>
      </c>
      <c r="G35" s="6">
        <v>120</v>
      </c>
      <c r="H35" s="13">
        <f t="shared" si="0"/>
        <v>90</v>
      </c>
      <c r="I35" s="71"/>
      <c r="J35" s="94"/>
      <c r="K35" s="17"/>
      <c r="L35" s="91"/>
    </row>
    <row r="36" spans="1:12" hidden="1" x14ac:dyDescent="0.25">
      <c r="A36" s="21"/>
      <c r="B36" s="20" t="s">
        <v>3</v>
      </c>
      <c r="C36" s="96" t="s">
        <v>9</v>
      </c>
      <c r="D36" s="306"/>
      <c r="E36" s="306"/>
      <c r="F36" s="6">
        <v>60</v>
      </c>
      <c r="G36" s="71">
        <v>120</v>
      </c>
      <c r="H36" s="13">
        <f t="shared" si="0"/>
        <v>90</v>
      </c>
      <c r="I36" s="71"/>
      <c r="J36" s="94"/>
      <c r="K36" s="17"/>
      <c r="L36" s="91"/>
    </row>
    <row r="37" spans="1:12" ht="30" hidden="1" x14ac:dyDescent="0.25">
      <c r="A37" s="21"/>
      <c r="B37" s="20" t="s">
        <v>3</v>
      </c>
      <c r="C37" s="96" t="s">
        <v>8</v>
      </c>
      <c r="D37" s="306"/>
      <c r="E37" s="306"/>
      <c r="F37" s="6">
        <v>15</v>
      </c>
      <c r="G37" s="71">
        <v>30</v>
      </c>
      <c r="H37" s="13">
        <f t="shared" si="0"/>
        <v>22.5</v>
      </c>
      <c r="I37" s="71"/>
      <c r="J37" s="94"/>
      <c r="K37" s="17"/>
      <c r="L37" s="91"/>
    </row>
    <row r="38" spans="1:12" ht="63" customHeight="1" x14ac:dyDescent="0.25">
      <c r="A38" s="21">
        <v>8</v>
      </c>
      <c r="B38" s="307" t="s">
        <v>40</v>
      </c>
      <c r="C38" s="307"/>
      <c r="D38" s="306" t="s">
        <v>6</v>
      </c>
      <c r="E38" s="306"/>
      <c r="F38" s="6">
        <f>F39+F40+F41</f>
        <v>80</v>
      </c>
      <c r="G38" s="6">
        <f>G39+G40+G41</f>
        <v>640</v>
      </c>
      <c r="H38" s="13">
        <f t="shared" si="0"/>
        <v>360</v>
      </c>
      <c r="I38" s="71">
        <v>72000</v>
      </c>
      <c r="J38" s="248">
        <v>6</v>
      </c>
      <c r="K38" s="17">
        <f>(J38*H38)/I38</f>
        <v>0.03</v>
      </c>
      <c r="L38" s="241" t="s">
        <v>262</v>
      </c>
    </row>
    <row r="39" spans="1:12" ht="30" hidden="1" x14ac:dyDescent="0.25">
      <c r="A39" s="21"/>
      <c r="B39" s="20" t="s">
        <v>3</v>
      </c>
      <c r="C39" s="77" t="s">
        <v>5</v>
      </c>
      <c r="D39" s="306"/>
      <c r="E39" s="306"/>
      <c r="F39" s="6">
        <v>5</v>
      </c>
      <c r="G39" s="71">
        <v>10</v>
      </c>
      <c r="H39" s="13">
        <f t="shared" si="0"/>
        <v>7.5</v>
      </c>
      <c r="I39" s="71"/>
      <c r="J39" s="94"/>
      <c r="K39" s="17"/>
      <c r="L39" s="91"/>
    </row>
    <row r="40" spans="1:12" hidden="1" x14ac:dyDescent="0.25">
      <c r="A40" s="21"/>
      <c r="B40" s="20" t="s">
        <v>3</v>
      </c>
      <c r="C40" s="77" t="s">
        <v>4</v>
      </c>
      <c r="D40" s="306"/>
      <c r="E40" s="306"/>
      <c r="F40" s="6">
        <v>60</v>
      </c>
      <c r="G40" s="71">
        <v>600</v>
      </c>
      <c r="H40" s="13">
        <f t="shared" si="0"/>
        <v>330</v>
      </c>
      <c r="I40" s="71"/>
      <c r="J40" s="94"/>
      <c r="K40" s="17"/>
      <c r="L40" s="91"/>
    </row>
    <row r="41" spans="1:12" ht="30" hidden="1" x14ac:dyDescent="0.25">
      <c r="A41" s="21"/>
      <c r="B41" s="20" t="s">
        <v>3</v>
      </c>
      <c r="C41" s="77" t="s">
        <v>8</v>
      </c>
      <c r="D41" s="306"/>
      <c r="E41" s="306"/>
      <c r="F41" s="6">
        <v>15</v>
      </c>
      <c r="G41" s="71">
        <v>30</v>
      </c>
      <c r="H41" s="13">
        <f t="shared" si="0"/>
        <v>22.5</v>
      </c>
      <c r="I41" s="71"/>
      <c r="J41" s="248"/>
      <c r="K41" s="17"/>
      <c r="L41" s="241"/>
    </row>
    <row r="42" spans="1:12" x14ac:dyDescent="0.25">
      <c r="A42" s="298" t="s">
        <v>1</v>
      </c>
      <c r="B42" s="298"/>
      <c r="C42" s="298"/>
      <c r="D42" s="298"/>
      <c r="E42" s="298"/>
      <c r="F42" s="298"/>
      <c r="G42" s="298"/>
      <c r="H42" s="298"/>
      <c r="I42" s="298"/>
      <c r="J42" s="298"/>
      <c r="K42" s="17">
        <f>SUM(K9:K41)</f>
        <v>0.89624999999999999</v>
      </c>
      <c r="L42" s="257"/>
    </row>
    <row r="43" spans="1:12" ht="15" customHeight="1" x14ac:dyDescent="0.25">
      <c r="A43" s="299" t="s">
        <v>0</v>
      </c>
      <c r="B43" s="299"/>
      <c r="C43" s="299"/>
      <c r="D43" s="299"/>
      <c r="E43" s="299"/>
      <c r="F43" s="299"/>
      <c r="G43" s="299"/>
      <c r="H43" s="299"/>
      <c r="I43" s="299"/>
      <c r="J43" s="299"/>
      <c r="K43" s="255">
        <f>ROUND(K42,0)</f>
        <v>1</v>
      </c>
      <c r="L43" s="256"/>
    </row>
  </sheetData>
  <mergeCells count="54">
    <mergeCell ref="B9:C9"/>
    <mergeCell ref="D9:E9"/>
    <mergeCell ref="A7:A8"/>
    <mergeCell ref="B7:C8"/>
    <mergeCell ref="D7:E8"/>
    <mergeCell ref="F7:H7"/>
    <mergeCell ref="I7:I8"/>
    <mergeCell ref="D11:E11"/>
    <mergeCell ref="D12:E12"/>
    <mergeCell ref="D13:E13"/>
    <mergeCell ref="D18:E18"/>
    <mergeCell ref="E1:L1"/>
    <mergeCell ref="E2:L2"/>
    <mergeCell ref="D10:E10"/>
    <mergeCell ref="E3:L5"/>
    <mergeCell ref="J7:J8"/>
    <mergeCell ref="K7:K8"/>
    <mergeCell ref="L7:L8"/>
    <mergeCell ref="B14:C14"/>
    <mergeCell ref="D14:E14"/>
    <mergeCell ref="D15:E15"/>
    <mergeCell ref="D16:E16"/>
    <mergeCell ref="D17:E17"/>
    <mergeCell ref="B19:C19"/>
    <mergeCell ref="D19:E19"/>
    <mergeCell ref="D30:E30"/>
    <mergeCell ref="D21:E21"/>
    <mergeCell ref="D22:E22"/>
    <mergeCell ref="D23:E23"/>
    <mergeCell ref="B24:C24"/>
    <mergeCell ref="D24:E24"/>
    <mergeCell ref="D25:E25"/>
    <mergeCell ref="D26:E26"/>
    <mergeCell ref="D27:E27"/>
    <mergeCell ref="B28:C28"/>
    <mergeCell ref="D28:E28"/>
    <mergeCell ref="D29:E29"/>
    <mergeCell ref="D20:E20"/>
    <mergeCell ref="B31:C31"/>
    <mergeCell ref="D31:E31"/>
    <mergeCell ref="D32:E32"/>
    <mergeCell ref="D33:E33"/>
    <mergeCell ref="B34:C34"/>
    <mergeCell ref="D34:E34"/>
    <mergeCell ref="D40:E40"/>
    <mergeCell ref="D41:E41"/>
    <mergeCell ref="A42:J42"/>
    <mergeCell ref="A43:J43"/>
    <mergeCell ref="D35:E35"/>
    <mergeCell ref="D36:E36"/>
    <mergeCell ref="D37:E37"/>
    <mergeCell ref="B38:C38"/>
    <mergeCell ref="D38:E38"/>
    <mergeCell ref="D39:E39"/>
  </mergeCells>
  <printOptions horizontalCentered="1"/>
  <pageMargins left="1.5748031496062993" right="1.1811023622047245" top="1.1811023622047245" bottom="1.1811023622047245" header="1.1811023622047201" footer="0"/>
  <pageSetup paperSize="9" scale="58" firstPageNumber="191" fitToHeight="0" orientation="portrait" r:id="rId1"/>
  <headerFooter differentOddEven="1">
    <oddHeader>&amp;L&amp;P</oddHeader>
    <evenHeader>&amp;R&amp;P</even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Sheet2</vt:lpstr>
      <vt:lpstr>Subbagian TU</vt:lpstr>
      <vt:lpstr>Subbagian TU PD</vt:lpstr>
      <vt:lpstr>Subbagian TU Bend</vt:lpstr>
      <vt:lpstr>Subbagian TU adminkeu</vt:lpstr>
      <vt:lpstr>Subbagian TU adminkepg </vt:lpstr>
      <vt:lpstr>Subbagian TU BMN</vt:lpstr>
      <vt:lpstr>Subbagian TU Perpus</vt:lpstr>
      <vt:lpstr>Subbagian TU operator</vt:lpstr>
      <vt:lpstr>Subbagian TU keamanan</vt:lpstr>
      <vt:lpstr>Subbagian TU pramu kantor</vt:lpstr>
      <vt:lpstr>Subbagian TU pemelihara taman</vt:lpstr>
      <vt:lpstr>Subbagian TU PUU</vt:lpstr>
      <vt:lpstr>Subbagian TU pengemudi</vt:lpstr>
      <vt:lpstr>'Subbagian TU'!Print_Titles</vt:lpstr>
      <vt:lpstr>'Subbagian TU adminkepg '!Print_Titles</vt:lpstr>
      <vt:lpstr>'Subbagian TU adminkeu'!Print_Titles</vt:lpstr>
      <vt:lpstr>'Subbagian TU Bend'!Print_Titles</vt:lpstr>
      <vt:lpstr>'Subbagian TU BMN'!Print_Titles</vt:lpstr>
      <vt:lpstr>'Subbagian TU keamanan'!Print_Titles</vt:lpstr>
      <vt:lpstr>'Subbagian TU operator'!Print_Titles</vt:lpstr>
      <vt:lpstr>'Subbagian TU PD'!Print_Titles</vt:lpstr>
      <vt:lpstr>'Subbagian TU pemelihara taman'!Print_Titles</vt:lpstr>
      <vt:lpstr>'Subbagian TU pengemudi'!Print_Titles</vt:lpstr>
      <vt:lpstr>'Subbagian TU Perpus'!Print_Titles</vt:lpstr>
      <vt:lpstr>'Subbagian TU pramu kantor'!Print_Titles</vt:lpstr>
      <vt:lpstr>'Subbagian TU PUU'!Print_Titles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Yuliar Kusumawardani</dc:creator>
  <cp:lastModifiedBy>Vera Tisnawati</cp:lastModifiedBy>
  <cp:lastPrinted>2018-03-02T00:38:39Z</cp:lastPrinted>
  <dcterms:created xsi:type="dcterms:W3CDTF">2018-02-14T11:33:35Z</dcterms:created>
  <dcterms:modified xsi:type="dcterms:W3CDTF">2018-06-02T02:24:21Z</dcterms:modified>
</cp:coreProperties>
</file>